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7205" windowHeight="7710"/>
  </bookViews>
  <sheets>
    <sheet name="9  мес 2018 г" sheetId="3" r:id="rId1"/>
  </sheets>
  <definedNames>
    <definedName name="_xlnm.Print_Area" localSheetId="0">'9  мес 2018 г'!$A$1:$R$67</definedName>
  </definedNames>
  <calcPr calcId="125725"/>
</workbook>
</file>

<file path=xl/calcChain.xml><?xml version="1.0" encoding="utf-8"?>
<calcChain xmlns="http://schemas.openxmlformats.org/spreadsheetml/2006/main">
  <c r="M50" i="3"/>
  <c r="M46"/>
  <c r="M59" s="1"/>
  <c r="M23"/>
  <c r="M40" s="1"/>
  <c r="M42" s="1"/>
  <c r="M6"/>
  <c r="L6"/>
  <c r="J50"/>
  <c r="J46"/>
  <c r="J40"/>
  <c r="J42" s="1"/>
  <c r="J23"/>
  <c r="J6"/>
  <c r="G50"/>
  <c r="G46"/>
  <c r="G59" s="1"/>
  <c r="G40"/>
  <c r="G42" s="1"/>
  <c r="G23"/>
  <c r="G6"/>
  <c r="D50"/>
  <c r="D46"/>
  <c r="D59" s="1"/>
  <c r="D40"/>
  <c r="D42" s="1"/>
  <c r="D23"/>
  <c r="D6"/>
  <c r="J59" l="1"/>
  <c r="M45"/>
  <c r="M57" s="1"/>
  <c r="M43"/>
  <c r="M55" s="1"/>
  <c r="M58"/>
  <c r="M44"/>
  <c r="M56" s="1"/>
  <c r="M54"/>
  <c r="M63" s="1"/>
  <c r="J45"/>
  <c r="J57" s="1"/>
  <c r="J43"/>
  <c r="J55" s="1"/>
  <c r="J58"/>
  <c r="J44"/>
  <c r="J56" s="1"/>
  <c r="J54"/>
  <c r="J63" s="1"/>
  <c r="G58"/>
  <c r="G44"/>
  <c r="G56" s="1"/>
  <c r="G45"/>
  <c r="G57" s="1"/>
  <c r="G43"/>
  <c r="G55" s="1"/>
  <c r="G54"/>
  <c r="G63" s="1"/>
  <c r="D58"/>
  <c r="D44"/>
  <c r="D56" s="1"/>
  <c r="D45"/>
  <c r="D57" s="1"/>
  <c r="D43"/>
  <c r="D55" s="1"/>
  <c r="D54"/>
  <c r="D63" s="1"/>
  <c r="P60"/>
  <c r="F46" l="1"/>
  <c r="P43" l="1"/>
  <c r="P48"/>
  <c r="P49"/>
  <c r="P46" s="1"/>
  <c r="P47"/>
  <c r="P44"/>
  <c r="P45"/>
  <c r="N46"/>
  <c r="R21"/>
  <c r="Q21"/>
  <c r="Q12"/>
  <c r="R12"/>
  <c r="Q13"/>
  <c r="R13"/>
  <c r="Q14"/>
  <c r="R14"/>
  <c r="Q15"/>
  <c r="R15"/>
  <c r="Q16"/>
  <c r="R16"/>
  <c r="Q17"/>
  <c r="R17"/>
  <c r="Q18"/>
  <c r="R18"/>
  <c r="Q19"/>
  <c r="R19"/>
  <c r="Q20"/>
  <c r="R20"/>
  <c r="Q22"/>
  <c r="R22"/>
  <c r="R11"/>
  <c r="Q11"/>
  <c r="P11"/>
  <c r="P55" l="1"/>
  <c r="P42"/>
  <c r="P54" s="1"/>
  <c r="P56"/>
  <c r="R23"/>
  <c r="P51"/>
  <c r="P25"/>
  <c r="P26"/>
  <c r="P27"/>
  <c r="P28"/>
  <c r="P29"/>
  <c r="P24"/>
  <c r="P12"/>
  <c r="P13"/>
  <c r="P14"/>
  <c r="P15"/>
  <c r="P16"/>
  <c r="P17"/>
  <c r="P18"/>
  <c r="P19"/>
  <c r="P20"/>
  <c r="P21"/>
  <c r="P22"/>
  <c r="P61"/>
  <c r="R29" l="1"/>
  <c r="R24"/>
  <c r="I23"/>
  <c r="I40" s="1"/>
  <c r="R40" l="1"/>
  <c r="P23"/>
  <c r="P40" s="1"/>
  <c r="P53"/>
  <c r="F6"/>
  <c r="E6"/>
  <c r="R61" l="1"/>
  <c r="Q61"/>
  <c r="R60"/>
  <c r="Q60"/>
  <c r="R53"/>
  <c r="Q53"/>
  <c r="R52"/>
  <c r="P52"/>
  <c r="P50" s="1"/>
  <c r="R51"/>
  <c r="R50" s="1"/>
  <c r="Q51"/>
  <c r="O50"/>
  <c r="N50"/>
  <c r="L50"/>
  <c r="K50"/>
  <c r="I50"/>
  <c r="F50"/>
  <c r="E50"/>
  <c r="R49"/>
  <c r="Q49"/>
  <c r="R48"/>
  <c r="Q48"/>
  <c r="R47"/>
  <c r="Q47"/>
  <c r="Q46" s="1"/>
  <c r="O46"/>
  <c r="L46"/>
  <c r="L59" s="1"/>
  <c r="K46"/>
  <c r="I46"/>
  <c r="H46"/>
  <c r="E46"/>
  <c r="R39"/>
  <c r="R38"/>
  <c r="R37"/>
  <c r="R36"/>
  <c r="R35"/>
  <c r="R34"/>
  <c r="R33"/>
  <c r="R32"/>
  <c r="R31"/>
  <c r="R30"/>
  <c r="Q29"/>
  <c r="R28"/>
  <c r="Q28"/>
  <c r="R27"/>
  <c r="Q27"/>
  <c r="R26"/>
  <c r="Q26"/>
  <c r="R25"/>
  <c r="Q25"/>
  <c r="Q24"/>
  <c r="O23"/>
  <c r="O40" s="1"/>
  <c r="O42" s="1"/>
  <c r="N23"/>
  <c r="N40" s="1"/>
  <c r="N42" s="1"/>
  <c r="L23"/>
  <c r="L40" s="1"/>
  <c r="L42" s="1"/>
  <c r="K23"/>
  <c r="K40" s="1"/>
  <c r="K42" s="1"/>
  <c r="I42"/>
  <c r="H23"/>
  <c r="F23"/>
  <c r="F40" s="1"/>
  <c r="E23"/>
  <c r="O6"/>
  <c r="N6"/>
  <c r="K6"/>
  <c r="I6"/>
  <c r="H6"/>
  <c r="O44" l="1"/>
  <c r="O45"/>
  <c r="O43"/>
  <c r="N45"/>
  <c r="N44"/>
  <c r="N56" s="1"/>
  <c r="N43"/>
  <c r="N55" s="1"/>
  <c r="L58"/>
  <c r="L44"/>
  <c r="L56" s="1"/>
  <c r="K58"/>
  <c r="N58"/>
  <c r="F42"/>
  <c r="E40"/>
  <c r="E42" s="1"/>
  <c r="E43" s="1"/>
  <c r="E44" s="1"/>
  <c r="E45" s="1"/>
  <c r="H40"/>
  <c r="H42" s="1"/>
  <c r="K45"/>
  <c r="K57" s="1"/>
  <c r="L43"/>
  <c r="L45"/>
  <c r="L57" s="1"/>
  <c r="Q23"/>
  <c r="Q40" s="1"/>
  <c r="Q42" s="1"/>
  <c r="Q54" s="1"/>
  <c r="Q52"/>
  <c r="Q50" s="1"/>
  <c r="F59"/>
  <c r="N59"/>
  <c r="I59"/>
  <c r="K59"/>
  <c r="O59"/>
  <c r="E59"/>
  <c r="H59"/>
  <c r="I58"/>
  <c r="I44"/>
  <c r="I56" s="1"/>
  <c r="I45"/>
  <c r="I57" s="1"/>
  <c r="I43"/>
  <c r="I55" s="1"/>
  <c r="K44"/>
  <c r="K56" s="1"/>
  <c r="K43"/>
  <c r="K55" s="1"/>
  <c r="O58"/>
  <c r="O56"/>
  <c r="O57"/>
  <c r="O55"/>
  <c r="N57"/>
  <c r="L55"/>
  <c r="P63"/>
  <c r="R46"/>
  <c r="H50"/>
  <c r="L54"/>
  <c r="L63" s="1"/>
  <c r="N54"/>
  <c r="N63" s="1"/>
  <c r="I54"/>
  <c r="I63" s="1"/>
  <c r="K54"/>
  <c r="K63" s="1"/>
  <c r="O54"/>
  <c r="O63" s="1"/>
  <c r="F44" l="1"/>
  <c r="R44" s="1"/>
  <c r="R56" s="1"/>
  <c r="F54"/>
  <c r="F63" s="1"/>
  <c r="F45"/>
  <c r="F57" s="1"/>
  <c r="F43"/>
  <c r="F55" s="1"/>
  <c r="Q63"/>
  <c r="E55"/>
  <c r="E56"/>
  <c r="F58"/>
  <c r="E54"/>
  <c r="E63" s="1"/>
  <c r="E58"/>
  <c r="H45"/>
  <c r="H57" s="1"/>
  <c r="H58"/>
  <c r="H54"/>
  <c r="H63" s="1"/>
  <c r="H43"/>
  <c r="H55" s="1"/>
  <c r="H44"/>
  <c r="H56" s="1"/>
  <c r="R42"/>
  <c r="F56"/>
  <c r="P57"/>
  <c r="E57"/>
  <c r="R54" l="1"/>
  <c r="R63" s="1"/>
  <c r="R45"/>
  <c r="R57" s="1"/>
  <c r="Q45"/>
  <c r="Q57" s="1"/>
  <c r="R43"/>
  <c r="R55" s="1"/>
  <c r="Q44"/>
  <c r="Q56" s="1"/>
  <c r="Q43"/>
  <c r="Q55" s="1"/>
</calcChain>
</file>

<file path=xl/sharedStrings.xml><?xml version="1.0" encoding="utf-8"?>
<sst xmlns="http://schemas.openxmlformats.org/spreadsheetml/2006/main" count="88" uniqueCount="64">
  <si>
    <t xml:space="preserve">Водоснабжение </t>
  </si>
  <si>
    <t xml:space="preserve">Водоотведение </t>
  </si>
  <si>
    <t>Вывоз ЖБО</t>
  </si>
  <si>
    <t>Доставка Воды</t>
  </si>
  <si>
    <t>Наименование показателя</t>
  </si>
  <si>
    <t>Код
строки</t>
  </si>
  <si>
    <t>План</t>
  </si>
  <si>
    <t>Факт</t>
  </si>
  <si>
    <t>Натуральные показатели - всего</t>
  </si>
  <si>
    <t>в том числе население</t>
  </si>
  <si>
    <t>бюджетные организации</t>
  </si>
  <si>
    <t>прочие  потребители</t>
  </si>
  <si>
    <t>1. Статьи затрат:</t>
  </si>
  <si>
    <t>Материалы</t>
  </si>
  <si>
    <t>Вода</t>
  </si>
  <si>
    <t>Топливо</t>
  </si>
  <si>
    <t>Теплоэнергия</t>
  </si>
  <si>
    <t>Электроэнергия</t>
  </si>
  <si>
    <t>Амортизация</t>
  </si>
  <si>
    <t>Арендная плата</t>
  </si>
  <si>
    <t>Заработная плата производственных рабочих</t>
  </si>
  <si>
    <t>Отчисления во внебюджетные фонды от зарплаты</t>
  </si>
  <si>
    <t>Ремонтный фонд или затраты на ремонт и обслуживание ОС</t>
  </si>
  <si>
    <t>Прочие прямые затраты</t>
  </si>
  <si>
    <t>Покупная продукция по населению</t>
  </si>
  <si>
    <t>Итого прямых затрат (стр.020 + стр.120)</t>
  </si>
  <si>
    <t>Цеховые расходы</t>
  </si>
  <si>
    <t xml:space="preserve"> - ФОТ цехового персонала</t>
  </si>
  <si>
    <t xml:space="preserve"> - ЕСН цехового персонала</t>
  </si>
  <si>
    <t xml:space="preserve"> - охрана труда</t>
  </si>
  <si>
    <t xml:space="preserve"> - прочие </t>
  </si>
  <si>
    <t>Общеэксплуатационные расходы</t>
  </si>
  <si>
    <t xml:space="preserve"> - ФОТ АУП</t>
  </si>
  <si>
    <t xml:space="preserve"> - ЕСН АУП</t>
  </si>
  <si>
    <t xml:space="preserve"> - услуги связи</t>
  </si>
  <si>
    <t xml:space="preserve"> - обслуживание орг.техники</t>
  </si>
  <si>
    <t xml:space="preserve"> - ГСМ</t>
  </si>
  <si>
    <t xml:space="preserve"> - информационные услуги</t>
  </si>
  <si>
    <t xml:space="preserve"> - аренда офиса</t>
  </si>
  <si>
    <t xml:space="preserve"> - электроэнергия офиса</t>
  </si>
  <si>
    <t xml:space="preserve"> - конц.товары</t>
  </si>
  <si>
    <t>ИТОГО расходов по эксплуатации (стр.130 +стр.140+стр.150)</t>
  </si>
  <si>
    <t>Внеэксплуатационные расходы</t>
  </si>
  <si>
    <t>2.ВСЕГО расходов (стр.160 + стр.170)</t>
  </si>
  <si>
    <t>3.Итого доходов по предъявленным счетам - всего  (стр.191+192+193)</t>
  </si>
  <si>
    <t>4.Итого доходов по оплаченным счетам - всего (стр.201+202+203)</t>
  </si>
  <si>
    <t>5.Финансовый результат по основной деятельности, всего (стр.190-стр.180)</t>
  </si>
  <si>
    <t>в том числе население (стр.191-стр.181)</t>
  </si>
  <si>
    <t>бюджетные организации (стр.192-стр.182)</t>
  </si>
  <si>
    <t>прочие  потребители (стр.193-стр.183)</t>
  </si>
  <si>
    <t>6.Факт. себестоимость 1 нат.ед., руб. (с180 /с010)</t>
  </si>
  <si>
    <t>7. Средний  тариф 1 нат.ед., руб. (стр.190/стр.010)</t>
  </si>
  <si>
    <t>6.Операционные и внереализационные расходы</t>
  </si>
  <si>
    <t>7. Операционные и внереализационные доходы</t>
  </si>
  <si>
    <t xml:space="preserve">в т.ч. финансирование </t>
  </si>
  <si>
    <t>8.Финансовый результат  ( балансовый)</t>
  </si>
  <si>
    <t xml:space="preserve">9. Платные услуги населению </t>
  </si>
  <si>
    <t xml:space="preserve"> ИТОГО тыс.руб.</t>
  </si>
  <si>
    <t xml:space="preserve"> факт 9 месяцев 2017       </t>
  </si>
  <si>
    <t>9 месяцев   2018 года.</t>
  </si>
  <si>
    <t xml:space="preserve"> факт 9 месяцев 2017     </t>
  </si>
  <si>
    <t xml:space="preserve"> факт 9 месяцев 2017      </t>
  </si>
  <si>
    <t>Анализ выполнения производственной программы по натуральным показателям,  себестоимости  по статьям затрат, доходам и финансовым результатам, платным услугам по предприятию муниципального образования "Иволгинский район" ООО "Спектр" за 9 месяцев 2018 года.</t>
  </si>
  <si>
    <t>Генеральный директор                                                                                                                                                    Бабаринов Ю.С.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</si>
</sst>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_р_._-;\-* #,##0_р_._-;_-* &quot;-&quot;??_р_._-;_-@_-"/>
  </numFmts>
  <fonts count="3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Californian FB"/>
      <family val="1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164" fontId="28" fillId="0" borderId="0" applyFont="0" applyFill="0" applyBorder="0" applyAlignment="0" applyProtection="0"/>
  </cellStyleXfs>
  <cellXfs count="170">
    <xf numFmtId="0" fontId="0" fillId="0" borderId="0" xfId="0"/>
    <xf numFmtId="0" fontId="3" fillId="0" borderId="10" xfId="37" applyFont="1" applyBorder="1" applyAlignment="1">
      <alignment wrapText="1"/>
    </xf>
    <xf numFmtId="0" fontId="3" fillId="0" borderId="25" xfId="37" applyFont="1" applyBorder="1" applyAlignment="1">
      <alignment horizontal="center"/>
    </xf>
    <xf numFmtId="2" fontId="3" fillId="0" borderId="19" xfId="37" applyNumberFormat="1" applyFont="1" applyBorder="1"/>
    <xf numFmtId="2" fontId="3" fillId="0" borderId="10" xfId="37" applyNumberFormat="1" applyFont="1" applyBorder="1"/>
    <xf numFmtId="2" fontId="3" fillId="0" borderId="20" xfId="37" applyNumberFormat="1" applyFont="1" applyBorder="1"/>
    <xf numFmtId="2" fontId="3" fillId="0" borderId="26" xfId="37" applyNumberFormat="1" applyFont="1" applyBorder="1"/>
    <xf numFmtId="2" fontId="3" fillId="0" borderId="25" xfId="37" applyNumberFormat="1" applyFont="1" applyBorder="1"/>
    <xf numFmtId="1" fontId="3" fillId="0" borderId="10" xfId="37" applyNumberFormat="1" applyFont="1" applyBorder="1"/>
    <xf numFmtId="0" fontId="20" fillId="0" borderId="10" xfId="37" applyFont="1" applyBorder="1" applyAlignment="1">
      <alignment wrapText="1"/>
    </xf>
    <xf numFmtId="1" fontId="3" fillId="0" borderId="20" xfId="37" applyNumberFormat="1" applyFont="1" applyBorder="1"/>
    <xf numFmtId="1" fontId="3" fillId="0" borderId="25" xfId="37" applyNumberFormat="1" applyFont="1" applyFill="1" applyBorder="1"/>
    <xf numFmtId="0" fontId="3" fillId="0" borderId="10" xfId="37" applyFont="1" applyBorder="1" applyAlignment="1">
      <alignment vertical="center" wrapText="1"/>
    </xf>
    <xf numFmtId="1" fontId="3" fillId="0" borderId="25" xfId="37" applyNumberFormat="1" applyFont="1" applyBorder="1"/>
    <xf numFmtId="0" fontId="21" fillId="0" borderId="10" xfId="37" applyFont="1" applyBorder="1" applyAlignment="1">
      <alignment wrapText="1"/>
    </xf>
    <xf numFmtId="1" fontId="21" fillId="0" borderId="10" xfId="37" applyNumberFormat="1" applyFont="1" applyBorder="1"/>
    <xf numFmtId="1" fontId="21" fillId="0" borderId="26" xfId="37" applyNumberFormat="1" applyFont="1" applyBorder="1"/>
    <xf numFmtId="1" fontId="21" fillId="0" borderId="20" xfId="37" applyNumberFormat="1" applyFont="1" applyBorder="1"/>
    <xf numFmtId="1" fontId="21" fillId="0" borderId="25" xfId="37" applyNumberFormat="1" applyFont="1" applyBorder="1"/>
    <xf numFmtId="0" fontId="3" fillId="0" borderId="10" xfId="37" applyFont="1" applyFill="1" applyBorder="1" applyAlignment="1">
      <alignment wrapText="1"/>
    </xf>
    <xf numFmtId="0" fontId="3" fillId="0" borderId="25" xfId="37" applyFont="1" applyFill="1" applyBorder="1" applyAlignment="1">
      <alignment horizontal="center"/>
    </xf>
    <xf numFmtId="2" fontId="3" fillId="0" borderId="19" xfId="37" applyNumberFormat="1" applyFont="1" applyFill="1" applyBorder="1"/>
    <xf numFmtId="2" fontId="3" fillId="0" borderId="20" xfId="37" applyNumberFormat="1" applyFont="1" applyFill="1" applyBorder="1"/>
    <xf numFmtId="0" fontId="3" fillId="0" borderId="17" xfId="37" applyFont="1" applyBorder="1"/>
    <xf numFmtId="0" fontId="3" fillId="0" borderId="10" xfId="37" applyFont="1" applyBorder="1"/>
    <xf numFmtId="2" fontId="21" fillId="0" borderId="10" xfId="37" applyNumberFormat="1" applyFont="1" applyBorder="1"/>
    <xf numFmtId="2" fontId="21" fillId="0" borderId="26" xfId="37" applyNumberFormat="1" applyFont="1" applyBorder="1"/>
    <xf numFmtId="2" fontId="21" fillId="0" borderId="20" xfId="37" applyNumberFormat="1" applyFont="1" applyBorder="1"/>
    <xf numFmtId="2" fontId="3" fillId="0" borderId="25" xfId="37" applyNumberFormat="1" applyFont="1" applyFill="1" applyBorder="1"/>
    <xf numFmtId="0" fontId="3" fillId="0" borderId="10" xfId="37" applyFont="1" applyBorder="1" applyAlignment="1">
      <alignment vertical="center"/>
    </xf>
    <xf numFmtId="0" fontId="21" fillId="0" borderId="10" xfId="37" applyFont="1" applyBorder="1"/>
    <xf numFmtId="0" fontId="3" fillId="0" borderId="10" xfId="37" applyFont="1" applyFill="1" applyBorder="1"/>
    <xf numFmtId="0" fontId="3" fillId="0" borderId="25" xfId="37" applyFont="1" applyBorder="1"/>
    <xf numFmtId="0" fontId="3" fillId="0" borderId="22" xfId="37" applyFont="1" applyBorder="1" applyAlignment="1">
      <alignment wrapText="1"/>
    </xf>
    <xf numFmtId="0" fontId="3" fillId="0" borderId="30" xfId="37" applyFont="1" applyBorder="1" applyAlignment="1">
      <alignment horizontal="center"/>
    </xf>
    <xf numFmtId="2" fontId="3" fillId="0" borderId="22" xfId="37" applyNumberFormat="1" applyFont="1" applyBorder="1"/>
    <xf numFmtId="0" fontId="3" fillId="0" borderId="17" xfId="37" applyFont="1" applyFill="1" applyBorder="1" applyAlignment="1">
      <alignment wrapText="1"/>
    </xf>
    <xf numFmtId="0" fontId="3" fillId="0" borderId="32" xfId="37" applyFont="1" applyFill="1" applyBorder="1" applyAlignment="1">
      <alignment horizontal="center"/>
    </xf>
    <xf numFmtId="2" fontId="3" fillId="0" borderId="16" xfId="37" applyNumberFormat="1" applyFont="1" applyFill="1" applyBorder="1"/>
    <xf numFmtId="0" fontId="20" fillId="24" borderId="12" xfId="37" applyFont="1" applyFill="1" applyBorder="1" applyAlignment="1">
      <alignment vertical="center" wrapText="1"/>
    </xf>
    <xf numFmtId="0" fontId="3" fillId="24" borderId="37" xfId="37" applyFont="1" applyFill="1" applyBorder="1" applyAlignment="1">
      <alignment horizontal="center"/>
    </xf>
    <xf numFmtId="1" fontId="20" fillId="24" borderId="24" xfId="37" applyNumberFormat="1" applyFont="1" applyFill="1" applyBorder="1"/>
    <xf numFmtId="2" fontId="20" fillId="24" borderId="43" xfId="37" applyNumberFormat="1" applyFont="1" applyFill="1" applyBorder="1"/>
    <xf numFmtId="2" fontId="3" fillId="0" borderId="23" xfId="37" applyNumberFormat="1" applyFont="1" applyBorder="1"/>
    <xf numFmtId="2" fontId="3" fillId="0" borderId="31" xfId="37" applyNumberFormat="1" applyFont="1" applyBorder="1"/>
    <xf numFmtId="0" fontId="3" fillId="0" borderId="17" xfId="37" applyFont="1" applyBorder="1" applyAlignment="1">
      <alignment wrapText="1"/>
    </xf>
    <xf numFmtId="0" fontId="3" fillId="0" borderId="32" xfId="37" applyFont="1" applyBorder="1" applyAlignment="1">
      <alignment horizontal="center"/>
    </xf>
    <xf numFmtId="2" fontId="3" fillId="0" borderId="16" xfId="37" applyNumberFormat="1" applyFont="1" applyBorder="1"/>
    <xf numFmtId="2" fontId="3" fillId="0" borderId="17" xfId="37" applyNumberFormat="1" applyFont="1" applyBorder="1"/>
    <xf numFmtId="2" fontId="20" fillId="24" borderId="13" xfId="37" applyNumberFormat="1" applyFont="1" applyFill="1" applyBorder="1"/>
    <xf numFmtId="2" fontId="20" fillId="24" borderId="24" xfId="37" applyNumberFormat="1" applyFont="1" applyFill="1" applyBorder="1"/>
    <xf numFmtId="0" fontId="3" fillId="0" borderId="22" xfId="37" applyFont="1" applyFill="1" applyBorder="1" applyAlignment="1">
      <alignment wrapText="1"/>
    </xf>
    <xf numFmtId="0" fontId="3" fillId="0" borderId="30" xfId="37" applyFont="1" applyFill="1" applyBorder="1" applyAlignment="1">
      <alignment horizontal="center"/>
    </xf>
    <xf numFmtId="2" fontId="3" fillId="0" borderId="18" xfId="37" applyNumberFormat="1" applyFont="1" applyBorder="1"/>
    <xf numFmtId="2" fontId="3" fillId="0" borderId="33" xfId="37" applyNumberFormat="1" applyFont="1" applyBorder="1"/>
    <xf numFmtId="0" fontId="20" fillId="24" borderId="12" xfId="37" applyFont="1" applyFill="1" applyBorder="1" applyAlignment="1">
      <alignment wrapText="1"/>
    </xf>
    <xf numFmtId="2" fontId="20" fillId="24" borderId="45" xfId="37" applyNumberFormat="1" applyFont="1" applyFill="1" applyBorder="1"/>
    <xf numFmtId="0" fontId="21" fillId="0" borderId="22" xfId="37" applyFont="1" applyBorder="1" applyAlignment="1">
      <alignment wrapText="1"/>
    </xf>
    <xf numFmtId="0" fontId="21" fillId="0" borderId="30" xfId="37" applyFont="1" applyBorder="1" applyAlignment="1">
      <alignment horizontal="center"/>
    </xf>
    <xf numFmtId="1" fontId="21" fillId="0" borderId="22" xfId="37" applyNumberFormat="1" applyFont="1" applyBorder="1"/>
    <xf numFmtId="1" fontId="21" fillId="0" borderId="23" xfId="37" applyNumberFormat="1" applyFont="1" applyBorder="1"/>
    <xf numFmtId="1" fontId="21" fillId="0" borderId="31" xfId="37" applyNumberFormat="1" applyFont="1" applyBorder="1"/>
    <xf numFmtId="1" fontId="21" fillId="0" borderId="30" xfId="37" applyNumberFormat="1" applyFont="1" applyBorder="1"/>
    <xf numFmtId="0" fontId="3" fillId="0" borderId="41" xfId="37" applyFont="1" applyBorder="1" applyAlignment="1">
      <alignment wrapText="1"/>
    </xf>
    <xf numFmtId="0" fontId="3" fillId="0" borderId="28" xfId="37" applyFont="1" applyBorder="1" applyAlignment="1">
      <alignment horizontal="center"/>
    </xf>
    <xf numFmtId="1" fontId="3" fillId="0" borderId="41" xfId="37" applyNumberFormat="1" applyFont="1" applyBorder="1"/>
    <xf numFmtId="1" fontId="3" fillId="0" borderId="11" xfId="37" applyNumberFormat="1" applyFont="1" applyBorder="1"/>
    <xf numFmtId="1" fontId="3" fillId="0" borderId="29" xfId="37" applyNumberFormat="1" applyFont="1" applyBorder="1"/>
    <xf numFmtId="1" fontId="3" fillId="0" borderId="0" xfId="37" applyNumberFormat="1" applyFont="1" applyBorder="1"/>
    <xf numFmtId="1" fontId="3" fillId="0" borderId="17" xfId="37" applyNumberFormat="1" applyFont="1" applyBorder="1"/>
    <xf numFmtId="0" fontId="20" fillId="24" borderId="37" xfId="37" applyFont="1" applyFill="1" applyBorder="1" applyAlignment="1">
      <alignment horizontal="center"/>
    </xf>
    <xf numFmtId="2" fontId="3" fillId="0" borderId="32" xfId="37" applyNumberFormat="1" applyFont="1" applyBorder="1"/>
    <xf numFmtId="2" fontId="20" fillId="24" borderId="37" xfId="37" applyNumberFormat="1" applyFont="1" applyFill="1" applyBorder="1"/>
    <xf numFmtId="2" fontId="3" fillId="0" borderId="30" xfId="37" applyNumberFormat="1" applyFont="1" applyBorder="1"/>
    <xf numFmtId="0" fontId="20" fillId="0" borderId="17" xfId="37" applyFont="1" applyBorder="1" applyAlignment="1">
      <alignment wrapText="1"/>
    </xf>
    <xf numFmtId="0" fontId="3" fillId="0" borderId="17" xfId="37" applyFont="1" applyBorder="1" applyAlignment="1">
      <alignment horizontal="center"/>
    </xf>
    <xf numFmtId="1" fontId="3" fillId="0" borderId="20" xfId="37" applyNumberFormat="1" applyFont="1" applyFill="1" applyBorder="1"/>
    <xf numFmtId="1" fontId="3" fillId="0" borderId="47" xfId="37" applyNumberFormat="1" applyFont="1" applyBorder="1"/>
    <xf numFmtId="1" fontId="3" fillId="0" borderId="48" xfId="37" applyNumberFormat="1" applyFont="1" applyBorder="1"/>
    <xf numFmtId="2" fontId="3" fillId="0" borderId="52" xfId="37" applyNumberFormat="1" applyFont="1" applyBorder="1"/>
    <xf numFmtId="2" fontId="3" fillId="0" borderId="53" xfId="37" applyNumberFormat="1" applyFont="1" applyBorder="1"/>
    <xf numFmtId="2" fontId="3" fillId="0" borderId="48" xfId="37" applyNumberFormat="1" applyFont="1" applyBorder="1"/>
    <xf numFmtId="2" fontId="3" fillId="0" borderId="33" xfId="37" applyNumberFormat="1" applyFont="1" applyFill="1" applyBorder="1"/>
    <xf numFmtId="2" fontId="3" fillId="0" borderId="26" xfId="37" applyNumberFormat="1" applyFont="1" applyFill="1" applyBorder="1"/>
    <xf numFmtId="1" fontId="3" fillId="0" borderId="16" xfId="37" applyNumberFormat="1" applyFont="1" applyBorder="1"/>
    <xf numFmtId="1" fontId="3" fillId="0" borderId="18" xfId="37" applyNumberFormat="1" applyFont="1" applyBorder="1"/>
    <xf numFmtId="1" fontId="3" fillId="0" borderId="19" xfId="37" applyNumberFormat="1" applyFont="1" applyBorder="1"/>
    <xf numFmtId="1" fontId="3" fillId="25" borderId="18" xfId="37" applyNumberFormat="1" applyFont="1" applyFill="1" applyBorder="1"/>
    <xf numFmtId="1" fontId="3" fillId="25" borderId="20" xfId="37" applyNumberFormat="1" applyFont="1" applyFill="1" applyBorder="1"/>
    <xf numFmtId="1" fontId="3" fillId="25" borderId="23" xfId="37" applyNumberFormat="1" applyFont="1" applyFill="1" applyBorder="1"/>
    <xf numFmtId="2" fontId="3" fillId="0" borderId="54" xfId="37" applyNumberFormat="1" applyFont="1" applyFill="1" applyBorder="1"/>
    <xf numFmtId="2" fontId="3" fillId="0" borderId="55" xfId="37" applyNumberFormat="1" applyFont="1" applyFill="1" applyBorder="1"/>
    <xf numFmtId="2" fontId="3" fillId="0" borderId="55" xfId="37" applyNumberFormat="1" applyFont="1" applyBorder="1"/>
    <xf numFmtId="1" fontId="20" fillId="24" borderId="43" xfId="37" applyNumberFormat="1" applyFont="1" applyFill="1" applyBorder="1"/>
    <xf numFmtId="1" fontId="20" fillId="24" borderId="38" xfId="37" applyNumberFormat="1" applyFont="1" applyFill="1" applyBorder="1"/>
    <xf numFmtId="1" fontId="20" fillId="24" borderId="12" xfId="37" applyNumberFormat="1" applyFont="1" applyFill="1" applyBorder="1"/>
    <xf numFmtId="0" fontId="3" fillId="26" borderId="56" xfId="37" applyFont="1" applyFill="1" applyBorder="1" applyAlignment="1">
      <alignment horizontal="center"/>
    </xf>
    <xf numFmtId="2" fontId="3" fillId="0" borderId="47" xfId="37" applyNumberFormat="1" applyFont="1" applyBorder="1"/>
    <xf numFmtId="2" fontId="0" fillId="0" borderId="10" xfId="0" applyNumberFormat="1" applyBorder="1"/>
    <xf numFmtId="1" fontId="3" fillId="0" borderId="21" xfId="37" applyNumberFormat="1" applyFont="1" applyBorder="1"/>
    <xf numFmtId="1" fontId="20" fillId="24" borderId="13" xfId="37" applyNumberFormat="1" applyFont="1" applyFill="1" applyBorder="1"/>
    <xf numFmtId="1" fontId="20" fillId="24" borderId="45" xfId="37" applyNumberFormat="1" applyFont="1" applyFill="1" applyBorder="1"/>
    <xf numFmtId="1" fontId="3" fillId="0" borderId="22" xfId="37" applyNumberFormat="1" applyFont="1" applyBorder="1"/>
    <xf numFmtId="1" fontId="3" fillId="0" borderId="23" xfId="37" applyNumberFormat="1" applyFont="1" applyBorder="1"/>
    <xf numFmtId="1" fontId="3" fillId="0" borderId="32" xfId="37" applyNumberFormat="1" applyFont="1" applyBorder="1"/>
    <xf numFmtId="1" fontId="25" fillId="25" borderId="18" xfId="37" applyNumberFormat="1" applyFont="1" applyFill="1" applyBorder="1"/>
    <xf numFmtId="1" fontId="3" fillId="0" borderId="30" xfId="37" applyNumberFormat="1" applyFont="1" applyBorder="1"/>
    <xf numFmtId="1" fontId="20" fillId="24" borderId="46" xfId="37" applyNumberFormat="1" applyFont="1" applyFill="1" applyBorder="1"/>
    <xf numFmtId="2" fontId="3" fillId="0" borderId="57" xfId="37" applyNumberFormat="1" applyFont="1" applyBorder="1"/>
    <xf numFmtId="2" fontId="0" fillId="0" borderId="17" xfId="0" applyNumberFormat="1" applyBorder="1"/>
    <xf numFmtId="2" fontId="3" fillId="0" borderId="63" xfId="37" applyNumberFormat="1" applyFont="1" applyBorder="1"/>
    <xf numFmtId="1" fontId="20" fillId="24" borderId="61" xfId="37" applyNumberFormat="1" applyFont="1" applyFill="1" applyBorder="1"/>
    <xf numFmtId="1" fontId="20" fillId="24" borderId="64" xfId="37" applyNumberFormat="1" applyFont="1" applyFill="1" applyBorder="1"/>
    <xf numFmtId="2" fontId="3" fillId="0" borderId="10" xfId="37" applyNumberFormat="1" applyFont="1" applyFill="1" applyBorder="1"/>
    <xf numFmtId="0" fontId="3" fillId="26" borderId="21" xfId="37" applyFont="1" applyFill="1" applyBorder="1" applyAlignment="1">
      <alignment horizontal="center" vertical="center" wrapText="1"/>
    </xf>
    <xf numFmtId="0" fontId="3" fillId="26" borderId="22" xfId="37" applyFont="1" applyFill="1" applyBorder="1" applyAlignment="1">
      <alignment horizontal="center" vertical="center" wrapText="1"/>
    </xf>
    <xf numFmtId="0" fontId="3" fillId="26" borderId="23" xfId="37" applyFont="1" applyFill="1" applyBorder="1" applyAlignment="1">
      <alignment horizontal="center" vertical="center" wrapText="1"/>
    </xf>
    <xf numFmtId="1" fontId="3" fillId="0" borderId="10" xfId="37" applyNumberFormat="1" applyFont="1" applyFill="1" applyBorder="1"/>
    <xf numFmtId="1" fontId="3" fillId="0" borderId="53" xfId="37" applyNumberFormat="1" applyFont="1" applyBorder="1"/>
    <xf numFmtId="0" fontId="3" fillId="26" borderId="35" xfId="37" applyFont="1" applyFill="1" applyBorder="1" applyAlignment="1">
      <alignment horizontal="center" vertical="center" wrapText="1"/>
    </xf>
    <xf numFmtId="0" fontId="3" fillId="26" borderId="0" xfId="37" applyFont="1" applyFill="1" applyBorder="1" applyAlignment="1">
      <alignment horizontal="center" vertical="center" wrapText="1"/>
    </xf>
    <xf numFmtId="0" fontId="3" fillId="26" borderId="11" xfId="37" applyFont="1" applyFill="1" applyBorder="1" applyAlignment="1">
      <alignment horizontal="center" vertical="center" wrapText="1"/>
    </xf>
    <xf numFmtId="2" fontId="20" fillId="24" borderId="61" xfId="37" applyNumberFormat="1" applyFont="1" applyFill="1" applyBorder="1"/>
    <xf numFmtId="2" fontId="20" fillId="24" borderId="64" xfId="37" applyNumberFormat="1" applyFont="1" applyFill="1" applyBorder="1"/>
    <xf numFmtId="2" fontId="3" fillId="0" borderId="62" xfId="37" applyNumberFormat="1" applyFont="1" applyBorder="1"/>
    <xf numFmtId="0" fontId="3" fillId="26" borderId="30" xfId="37" applyFont="1" applyFill="1" applyBorder="1" applyAlignment="1">
      <alignment horizontal="center" vertical="center" wrapText="1"/>
    </xf>
    <xf numFmtId="0" fontId="0" fillId="0" borderId="32" xfId="0" applyBorder="1"/>
    <xf numFmtId="165" fontId="3" fillId="0" borderId="10" xfId="45" applyNumberFormat="1" applyFont="1" applyFill="1" applyBorder="1"/>
    <xf numFmtId="1" fontId="3" fillId="0" borderId="10" xfId="37" applyNumberFormat="1" applyFont="1" applyFill="1" applyBorder="1" applyAlignment="1">
      <alignment horizontal="center"/>
    </xf>
    <xf numFmtId="1" fontId="3" fillId="0" borderId="20" xfId="37" applyNumberFormat="1" applyFont="1" applyFill="1" applyBorder="1" applyAlignment="1">
      <alignment horizontal="center"/>
    </xf>
    <xf numFmtId="2" fontId="20" fillId="24" borderId="12" xfId="37" applyNumberFormat="1" applyFont="1" applyFill="1" applyBorder="1"/>
    <xf numFmtId="0" fontId="3" fillId="26" borderId="15" xfId="37" applyFont="1" applyFill="1" applyBorder="1" applyAlignment="1">
      <alignment horizontal="center" vertical="center" wrapText="1"/>
    </xf>
    <xf numFmtId="0" fontId="3" fillId="26" borderId="36" xfId="37" applyFont="1" applyFill="1" applyBorder="1" applyAlignment="1">
      <alignment horizontal="center" vertical="center" wrapText="1"/>
    </xf>
    <xf numFmtId="0" fontId="3" fillId="26" borderId="39" xfId="37" applyFont="1" applyFill="1" applyBorder="1" applyAlignment="1">
      <alignment horizontal="center" vertical="center" wrapText="1"/>
    </xf>
    <xf numFmtId="0" fontId="3" fillId="26" borderId="0" xfId="37" applyFont="1" applyFill="1" applyBorder="1" applyAlignment="1">
      <alignment horizontal="center" vertical="center" wrapText="1"/>
    </xf>
    <xf numFmtId="0" fontId="3" fillId="26" borderId="56" xfId="37" applyFont="1" applyFill="1" applyBorder="1" applyAlignment="1">
      <alignment horizontal="center" vertical="center" wrapText="1"/>
    </xf>
    <xf numFmtId="0" fontId="3" fillId="26" borderId="14" xfId="37" applyFont="1" applyFill="1" applyBorder="1" applyAlignment="1">
      <alignment horizontal="center" vertical="center" wrapText="1"/>
    </xf>
    <xf numFmtId="0" fontId="3" fillId="26" borderId="21" xfId="37" applyFont="1" applyFill="1" applyBorder="1" applyAlignment="1">
      <alignment horizontal="center" vertical="center" wrapText="1"/>
    </xf>
    <xf numFmtId="0" fontId="26" fillId="0" borderId="0" xfId="37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3" fillId="26" borderId="59" xfId="37" applyFont="1" applyFill="1" applyBorder="1" applyAlignment="1"/>
    <xf numFmtId="0" fontId="0" fillId="0" borderId="60" xfId="0" applyBorder="1" applyAlignment="1"/>
    <xf numFmtId="0" fontId="0" fillId="0" borderId="61" xfId="0" applyBorder="1" applyAlignment="1"/>
    <xf numFmtId="0" fontId="3" fillId="26" borderId="58" xfId="37" applyFont="1" applyFill="1" applyBorder="1" applyAlignment="1">
      <alignment horizontal="center" vertical="center"/>
    </xf>
    <xf numFmtId="0" fontId="0" fillId="0" borderId="41" xfId="0" applyBorder="1" applyAlignment="1"/>
    <xf numFmtId="0" fontId="20" fillId="26" borderId="14" xfId="37" applyFont="1" applyFill="1" applyBorder="1" applyAlignment="1">
      <alignment horizontal="center"/>
    </xf>
    <xf numFmtId="0" fontId="20" fillId="26" borderId="15" xfId="37" applyFont="1" applyFill="1" applyBorder="1" applyAlignment="1">
      <alignment horizontal="center"/>
    </xf>
    <xf numFmtId="0" fontId="20" fillId="26" borderId="36" xfId="37" applyFont="1" applyFill="1" applyBorder="1" applyAlignment="1">
      <alignment horizontal="center"/>
    </xf>
    <xf numFmtId="0" fontId="23" fillId="26" borderId="21" xfId="0" applyFont="1" applyFill="1" applyBorder="1" applyAlignment="1">
      <alignment horizontal="center"/>
    </xf>
    <xf numFmtId="0" fontId="23" fillId="26" borderId="22" xfId="0" applyFont="1" applyFill="1" applyBorder="1" applyAlignment="1">
      <alignment horizontal="center"/>
    </xf>
    <xf numFmtId="0" fontId="23" fillId="26" borderId="23" xfId="0" applyFont="1" applyFill="1" applyBorder="1" applyAlignment="1">
      <alignment horizontal="center"/>
    </xf>
    <xf numFmtId="0" fontId="20" fillId="26" borderId="44" xfId="37" applyFont="1" applyFill="1" applyBorder="1" applyAlignment="1">
      <alignment horizontal="center"/>
    </xf>
    <xf numFmtId="0" fontId="22" fillId="26" borderId="39" xfId="37" applyFont="1" applyFill="1" applyBorder="1" applyAlignment="1">
      <alignment horizontal="center"/>
    </xf>
    <xf numFmtId="0" fontId="22" fillId="26" borderId="40" xfId="37" applyFont="1" applyFill="1" applyBorder="1" applyAlignment="1">
      <alignment horizontal="center"/>
    </xf>
    <xf numFmtId="0" fontId="23" fillId="26" borderId="42" xfId="0" applyFont="1" applyFill="1" applyBorder="1" applyAlignment="1">
      <alignment horizontal="center"/>
    </xf>
    <xf numFmtId="0" fontId="23" fillId="26" borderId="27" xfId="0" applyFont="1" applyFill="1" applyBorder="1" applyAlignment="1">
      <alignment horizontal="center"/>
    </xf>
    <xf numFmtId="0" fontId="23" fillId="26" borderId="34" xfId="0" applyFont="1" applyFill="1" applyBorder="1" applyAlignment="1">
      <alignment horizontal="center"/>
    </xf>
    <xf numFmtId="0" fontId="24" fillId="26" borderId="14" xfId="37" applyFont="1" applyFill="1" applyBorder="1" applyAlignment="1">
      <alignment horizontal="center"/>
    </xf>
    <xf numFmtId="0" fontId="24" fillId="26" borderId="15" xfId="37" applyFont="1" applyFill="1" applyBorder="1" applyAlignment="1">
      <alignment horizontal="center"/>
    </xf>
    <xf numFmtId="0" fontId="24" fillId="26" borderId="36" xfId="37" applyFont="1" applyFill="1" applyBorder="1" applyAlignment="1">
      <alignment horizontal="center"/>
    </xf>
    <xf numFmtId="0" fontId="20" fillId="26" borderId="49" xfId="37" applyFont="1" applyFill="1" applyBorder="1" applyAlignment="1">
      <alignment horizontal="center"/>
    </xf>
    <xf numFmtId="0" fontId="20" fillId="26" borderId="50" xfId="37" applyFont="1" applyFill="1" applyBorder="1" applyAlignment="1">
      <alignment horizontal="center"/>
    </xf>
    <xf numFmtId="0" fontId="20" fillId="26" borderId="51" xfId="37" applyFont="1" applyFill="1" applyBorder="1" applyAlignment="1">
      <alignment horizontal="center"/>
    </xf>
    <xf numFmtId="0" fontId="20" fillId="26" borderId="39" xfId="37" applyFont="1" applyFill="1" applyBorder="1" applyAlignment="1">
      <alignment horizontal="center"/>
    </xf>
    <xf numFmtId="0" fontId="23" fillId="26" borderId="39" xfId="0" applyFont="1" applyFill="1" applyBorder="1" applyAlignment="1">
      <alignment horizontal="center"/>
    </xf>
    <xf numFmtId="0" fontId="23" fillId="26" borderId="40" xfId="0" applyFont="1" applyFill="1" applyBorder="1" applyAlignment="1">
      <alignment horizontal="center"/>
    </xf>
    <xf numFmtId="0" fontId="3" fillId="26" borderId="28" xfId="37" applyFont="1" applyFill="1" applyBorder="1" applyAlignment="1">
      <alignment horizontal="center" vertical="center" textRotation="90" wrapText="1"/>
    </xf>
    <xf numFmtId="0" fontId="3" fillId="26" borderId="44" xfId="37" applyFont="1" applyFill="1" applyBorder="1" applyAlignment="1">
      <alignment horizontal="center" vertical="center" wrapText="1"/>
    </xf>
    <xf numFmtId="0" fontId="3" fillId="26" borderId="35" xfId="37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1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" xfId="45" builtinId="3"/>
    <cellStyle name="Финансовый 2" xfId="43"/>
    <cellStyle name="Хороший 2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workbookViewId="0">
      <pane xSplit="3" ySplit="6" topLeftCell="D46" activePane="bottomRight" state="frozen"/>
      <selection pane="topRight" activeCell="D1" sqref="D1"/>
      <selection pane="bottomLeft" activeCell="A7" sqref="A7"/>
      <selection pane="bottomRight" sqref="A1:R67"/>
    </sheetView>
  </sheetViews>
  <sheetFormatPr defaultRowHeight="15" outlineLevelRow="2"/>
  <cols>
    <col min="1" max="1" width="2.42578125" customWidth="1"/>
    <col min="2" max="2" width="35.42578125" customWidth="1"/>
    <col min="3" max="3" width="6.28515625" customWidth="1"/>
    <col min="4" max="5" width="9.140625" customWidth="1"/>
    <col min="6" max="6" width="9.5703125" customWidth="1"/>
    <col min="7" max="7" width="9.42578125" customWidth="1"/>
    <col min="8" max="8" width="9.140625" customWidth="1"/>
    <col min="9" max="9" width="8.42578125" customWidth="1"/>
    <col min="10" max="10" width="9.42578125" customWidth="1"/>
    <col min="11" max="11" width="9.85546875" customWidth="1"/>
    <col min="12" max="12" width="10.7109375" customWidth="1"/>
    <col min="14" max="14" width="9.7109375" customWidth="1"/>
    <col min="15" max="15" width="10.7109375" customWidth="1"/>
    <col min="16" max="16" width="9.42578125" bestFit="1" customWidth="1"/>
    <col min="17" max="17" width="9.140625" customWidth="1"/>
    <col min="18" max="18" width="10" customWidth="1"/>
  </cols>
  <sheetData>
    <row r="1" spans="1:18" ht="46.5" customHeight="1" thickBot="1">
      <c r="A1" s="138" t="s">
        <v>62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18">
      <c r="A2" s="140"/>
      <c r="B2" s="143" t="s">
        <v>4</v>
      </c>
      <c r="C2" s="96"/>
      <c r="D2" s="145" t="s">
        <v>0</v>
      </c>
      <c r="E2" s="146"/>
      <c r="F2" s="147"/>
      <c r="G2" s="151" t="s">
        <v>1</v>
      </c>
      <c r="H2" s="152"/>
      <c r="I2" s="153"/>
      <c r="J2" s="157" t="s">
        <v>2</v>
      </c>
      <c r="K2" s="158"/>
      <c r="L2" s="159"/>
      <c r="M2" s="160" t="s">
        <v>3</v>
      </c>
      <c r="N2" s="161"/>
      <c r="O2" s="162"/>
      <c r="P2" s="163" t="s">
        <v>57</v>
      </c>
      <c r="Q2" s="164"/>
      <c r="R2" s="165"/>
    </row>
    <row r="3" spans="1:18" ht="15.75" thickBot="1">
      <c r="A3" s="141"/>
      <c r="B3" s="144"/>
      <c r="C3" s="166" t="s">
        <v>5</v>
      </c>
      <c r="D3" s="148"/>
      <c r="E3" s="149"/>
      <c r="F3" s="150"/>
      <c r="G3" s="154"/>
      <c r="H3" s="155"/>
      <c r="I3" s="156"/>
      <c r="J3" s="114"/>
      <c r="K3" s="115"/>
      <c r="L3" s="116"/>
      <c r="M3" s="119"/>
      <c r="N3" s="120"/>
      <c r="O3" s="121"/>
      <c r="P3" s="155"/>
      <c r="Q3" s="155"/>
      <c r="R3" s="156"/>
    </row>
    <row r="4" spans="1:18" ht="15" customHeight="1">
      <c r="A4" s="141"/>
      <c r="B4" s="144"/>
      <c r="C4" s="166"/>
      <c r="D4" s="136" t="s">
        <v>58</v>
      </c>
      <c r="E4" s="131" t="s">
        <v>59</v>
      </c>
      <c r="F4" s="132"/>
      <c r="G4" s="133" t="s">
        <v>60</v>
      </c>
      <c r="H4" s="131" t="s">
        <v>59</v>
      </c>
      <c r="I4" s="135"/>
      <c r="J4" s="136" t="s">
        <v>58</v>
      </c>
      <c r="K4" s="131" t="s">
        <v>59</v>
      </c>
      <c r="L4" s="135"/>
      <c r="M4" s="136" t="s">
        <v>61</v>
      </c>
      <c r="N4" s="131" t="s">
        <v>59</v>
      </c>
      <c r="O4" s="132"/>
      <c r="P4" s="167" t="s">
        <v>58</v>
      </c>
      <c r="Q4" s="131" t="s">
        <v>59</v>
      </c>
      <c r="R4" s="132"/>
    </row>
    <row r="5" spans="1:18" ht="35.25" customHeight="1" thickBot="1">
      <c r="A5" s="142"/>
      <c r="B5" s="144"/>
      <c r="C5" s="166"/>
      <c r="D5" s="137"/>
      <c r="E5" s="115" t="s">
        <v>6</v>
      </c>
      <c r="F5" s="116" t="s">
        <v>7</v>
      </c>
      <c r="G5" s="134"/>
      <c r="H5" s="115" t="s">
        <v>6</v>
      </c>
      <c r="I5" s="125" t="s">
        <v>7</v>
      </c>
      <c r="J5" s="137"/>
      <c r="K5" s="115" t="s">
        <v>6</v>
      </c>
      <c r="L5" s="125" t="s">
        <v>7</v>
      </c>
      <c r="M5" s="137"/>
      <c r="N5" s="115" t="s">
        <v>6</v>
      </c>
      <c r="O5" s="116" t="s">
        <v>7</v>
      </c>
      <c r="P5" s="168"/>
      <c r="Q5" s="115" t="s">
        <v>6</v>
      </c>
      <c r="R5" s="116" t="s">
        <v>7</v>
      </c>
    </row>
    <row r="6" spans="1:18" ht="15.75" thickBot="1">
      <c r="A6" s="32"/>
      <c r="B6" s="55" t="s">
        <v>8</v>
      </c>
      <c r="C6" s="40">
        <v>10</v>
      </c>
      <c r="D6" s="50">
        <f>D7+D8+D9</f>
        <v>121.20953999999999</v>
      </c>
      <c r="E6" s="49">
        <f>E7+E8+E9</f>
        <v>113.07676000000001</v>
      </c>
      <c r="F6" s="50">
        <f>F7+F8+F9</f>
        <v>112.90061</v>
      </c>
      <c r="G6" s="72">
        <f t="shared" ref="G6" si="0">G7+G8+G9</f>
        <v>65.766630000000006</v>
      </c>
      <c r="H6" s="49">
        <f t="shared" ref="H6:O6" si="1">H7+H8+H9</f>
        <v>77.498189999999994</v>
      </c>
      <c r="I6" s="72">
        <f t="shared" si="1"/>
        <v>63.076009999999997</v>
      </c>
      <c r="J6" s="72">
        <f>J8+J7+J9</f>
        <v>7.1479999999999997</v>
      </c>
      <c r="K6" s="49">
        <f t="shared" si="1"/>
        <v>7.7162974116000003</v>
      </c>
      <c r="L6" s="72">
        <f>L8+L7+L9</f>
        <v>7.7162974116000003</v>
      </c>
      <c r="M6" s="50">
        <f t="shared" ref="M6" si="2">M7+M8+M9</f>
        <v>1.387505</v>
      </c>
      <c r="N6" s="49">
        <f t="shared" si="1"/>
        <v>1.288921803</v>
      </c>
      <c r="O6" s="50">
        <f t="shared" si="1"/>
        <v>1.288921803</v>
      </c>
      <c r="P6" s="56"/>
      <c r="Q6" s="72"/>
      <c r="R6" s="50"/>
    </row>
    <row r="7" spans="1:18">
      <c r="A7" s="24"/>
      <c r="B7" s="45" t="s">
        <v>9</v>
      </c>
      <c r="C7" s="46">
        <v>11</v>
      </c>
      <c r="D7" s="53">
        <v>72.170029999999997</v>
      </c>
      <c r="E7" s="109">
        <v>68.609790000000004</v>
      </c>
      <c r="F7" s="53">
        <v>69.097399999999993</v>
      </c>
      <c r="G7" s="71">
        <v>43.401919999999997</v>
      </c>
      <c r="H7" s="48">
        <v>57.952089999999998</v>
      </c>
      <c r="I7" s="71">
        <v>43.924860000000002</v>
      </c>
      <c r="J7" s="126">
        <v>0</v>
      </c>
      <c r="K7" s="7">
        <v>1.5647411600000001E-2</v>
      </c>
      <c r="L7" s="7">
        <v>1.5647411600000001E-2</v>
      </c>
      <c r="M7" s="4">
        <v>0.201705</v>
      </c>
      <c r="N7" s="4">
        <v>0.81892180299999995</v>
      </c>
      <c r="O7" s="4">
        <v>0.81892180299999995</v>
      </c>
      <c r="P7" s="47"/>
      <c r="Q7" s="48"/>
      <c r="R7" s="85"/>
    </row>
    <row r="8" spans="1:18">
      <c r="A8" s="24"/>
      <c r="B8" s="1" t="s">
        <v>10</v>
      </c>
      <c r="C8" s="2">
        <v>12</v>
      </c>
      <c r="D8" s="5">
        <v>27.9724</v>
      </c>
      <c r="E8" s="98">
        <v>23.473939999999999</v>
      </c>
      <c r="F8" s="5">
        <v>25.54365</v>
      </c>
      <c r="G8" s="7">
        <v>20.481770000000001</v>
      </c>
      <c r="H8" s="4">
        <v>18.269300000000001</v>
      </c>
      <c r="I8" s="7">
        <v>17.347429999999999</v>
      </c>
      <c r="J8" s="28">
        <v>7.1479999999999997</v>
      </c>
      <c r="K8" s="28">
        <v>7.7006500000000004</v>
      </c>
      <c r="L8" s="28">
        <v>7.7006500000000004</v>
      </c>
      <c r="M8" s="4">
        <v>1.1858</v>
      </c>
      <c r="N8" s="4">
        <v>0.33600000000000002</v>
      </c>
      <c r="O8" s="4">
        <v>0.33600000000000002</v>
      </c>
      <c r="P8" s="3"/>
      <c r="Q8" s="4"/>
      <c r="R8" s="10"/>
    </row>
    <row r="9" spans="1:18">
      <c r="A9" s="24"/>
      <c r="B9" s="1" t="s">
        <v>11</v>
      </c>
      <c r="C9" s="2">
        <v>13</v>
      </c>
      <c r="D9" s="5">
        <v>21.06711</v>
      </c>
      <c r="E9" s="98">
        <v>20.993030000000001</v>
      </c>
      <c r="F9" s="5">
        <v>18.25956</v>
      </c>
      <c r="G9" s="7">
        <v>1.8829400000000001</v>
      </c>
      <c r="H9" s="4">
        <v>1.2767999999999999</v>
      </c>
      <c r="I9" s="7">
        <v>1.80372</v>
      </c>
      <c r="J9" s="7">
        <v>0</v>
      </c>
      <c r="K9" s="7">
        <v>0</v>
      </c>
      <c r="L9" s="7">
        <v>0</v>
      </c>
      <c r="M9" s="4"/>
      <c r="N9" s="4">
        <v>0.13400000000000001</v>
      </c>
      <c r="O9" s="4">
        <v>0.13400000000000001</v>
      </c>
      <c r="P9" s="3"/>
      <c r="Q9" s="4"/>
      <c r="R9" s="10"/>
    </row>
    <row r="10" spans="1:18">
      <c r="A10" s="24"/>
      <c r="B10" s="9" t="s">
        <v>12</v>
      </c>
      <c r="C10" s="2"/>
      <c r="D10" s="5"/>
      <c r="E10" s="4"/>
      <c r="F10" s="5"/>
      <c r="G10" s="7"/>
      <c r="H10" s="4"/>
      <c r="I10" s="7"/>
      <c r="J10" s="7"/>
      <c r="K10" s="4"/>
      <c r="L10" s="7"/>
      <c r="M10" s="5"/>
      <c r="N10" s="4"/>
      <c r="O10" s="5"/>
      <c r="P10" s="3"/>
      <c r="Q10" s="4"/>
      <c r="R10" s="10"/>
    </row>
    <row r="11" spans="1:18">
      <c r="A11" s="24">
        <v>1</v>
      </c>
      <c r="B11" s="1" t="s">
        <v>13</v>
      </c>
      <c r="C11" s="2">
        <v>20</v>
      </c>
      <c r="D11" s="5"/>
      <c r="E11" s="4"/>
      <c r="F11" s="5"/>
      <c r="G11" s="28"/>
      <c r="H11" s="4"/>
      <c r="I11" s="28"/>
      <c r="J11" s="28"/>
      <c r="K11" s="113"/>
      <c r="L11" s="28"/>
      <c r="M11" s="76"/>
      <c r="N11" s="117"/>
      <c r="O11" s="76"/>
      <c r="P11" s="3">
        <f>D11+G11+J11+M11</f>
        <v>0</v>
      </c>
      <c r="Q11" s="6">
        <f>E11+H11+K11+N11</f>
        <v>0</v>
      </c>
      <c r="R11" s="108">
        <f>F11+I11+L11+O11</f>
        <v>0</v>
      </c>
    </row>
    <row r="12" spans="1:18">
      <c r="A12" s="24">
        <v>2</v>
      </c>
      <c r="B12" s="1" t="s">
        <v>14</v>
      </c>
      <c r="C12" s="2">
        <v>30</v>
      </c>
      <c r="D12" s="5"/>
      <c r="E12" s="4"/>
      <c r="F12" s="5"/>
      <c r="G12" s="28"/>
      <c r="H12" s="4"/>
      <c r="I12" s="28"/>
      <c r="J12" s="11"/>
      <c r="K12" s="117"/>
      <c r="L12" s="11"/>
      <c r="M12" s="76"/>
      <c r="N12" s="117"/>
      <c r="O12" s="76"/>
      <c r="P12" s="3">
        <f t="shared" ref="P12:P29" si="3">D12+G12+J12+M12</f>
        <v>0</v>
      </c>
      <c r="Q12" s="6">
        <f t="shared" ref="Q12:Q22" si="4">E12+H12+K12+N12</f>
        <v>0</v>
      </c>
      <c r="R12" s="108">
        <f t="shared" ref="R12:R22" si="5">F12+I12+L12+O12</f>
        <v>0</v>
      </c>
    </row>
    <row r="13" spans="1:18">
      <c r="A13" s="24">
        <v>3</v>
      </c>
      <c r="B13" s="1" t="s">
        <v>15</v>
      </c>
      <c r="C13" s="2">
        <v>40</v>
      </c>
      <c r="D13" s="5"/>
      <c r="E13" s="4"/>
      <c r="F13" s="5"/>
      <c r="G13" s="28"/>
      <c r="H13" s="4"/>
      <c r="I13" s="28"/>
      <c r="J13" s="11">
        <v>335</v>
      </c>
      <c r="K13" s="127">
        <v>300</v>
      </c>
      <c r="L13" s="11">
        <v>300</v>
      </c>
      <c r="M13" s="129">
        <v>250</v>
      </c>
      <c r="N13" s="128">
        <v>225</v>
      </c>
      <c r="O13" s="129">
        <v>225</v>
      </c>
      <c r="P13" s="3">
        <f t="shared" si="3"/>
        <v>585</v>
      </c>
      <c r="Q13" s="6">
        <f t="shared" si="4"/>
        <v>525</v>
      </c>
      <c r="R13" s="108">
        <f t="shared" si="5"/>
        <v>525</v>
      </c>
    </row>
    <row r="14" spans="1:18">
      <c r="A14" s="24">
        <v>4</v>
      </c>
      <c r="B14" s="1" t="s">
        <v>16</v>
      </c>
      <c r="C14" s="2">
        <v>50</v>
      </c>
      <c r="D14" s="5"/>
      <c r="E14" s="4"/>
      <c r="F14" s="5"/>
      <c r="G14" s="28"/>
      <c r="H14" s="4"/>
      <c r="I14" s="28"/>
      <c r="J14" s="11"/>
      <c r="K14" s="117"/>
      <c r="L14" s="11"/>
      <c r="M14" s="76"/>
      <c r="N14" s="117"/>
      <c r="O14" s="76"/>
      <c r="P14" s="3">
        <f t="shared" si="3"/>
        <v>0</v>
      </c>
      <c r="Q14" s="6">
        <f t="shared" si="4"/>
        <v>0</v>
      </c>
      <c r="R14" s="108">
        <f t="shared" si="5"/>
        <v>0</v>
      </c>
    </row>
    <row r="15" spans="1:18">
      <c r="A15" s="24">
        <v>5</v>
      </c>
      <c r="B15" s="1" t="s">
        <v>17</v>
      </c>
      <c r="C15" s="2">
        <v>60</v>
      </c>
      <c r="D15" s="5">
        <v>1754.09</v>
      </c>
      <c r="E15" s="4">
        <v>1771.54</v>
      </c>
      <c r="F15" s="5">
        <v>1416.3720900000001</v>
      </c>
      <c r="G15" s="28">
        <v>607.07010000000002</v>
      </c>
      <c r="H15" s="4">
        <v>467.77</v>
      </c>
      <c r="I15" s="28">
        <v>524.57934</v>
      </c>
      <c r="J15" s="11"/>
      <c r="K15" s="117"/>
      <c r="L15" s="11"/>
      <c r="M15" s="76"/>
      <c r="N15" s="117"/>
      <c r="O15" s="76"/>
      <c r="P15" s="3">
        <f t="shared" si="3"/>
        <v>2361.1601000000001</v>
      </c>
      <c r="Q15" s="6">
        <f t="shared" si="4"/>
        <v>2239.31</v>
      </c>
      <c r="R15" s="108">
        <f t="shared" si="5"/>
        <v>1940.9514300000001</v>
      </c>
    </row>
    <row r="16" spans="1:18">
      <c r="A16" s="24">
        <v>6</v>
      </c>
      <c r="B16" s="1" t="s">
        <v>18</v>
      </c>
      <c r="C16" s="2">
        <v>70</v>
      </c>
      <c r="D16" s="5"/>
      <c r="E16" s="4"/>
      <c r="F16" s="5"/>
      <c r="G16" s="28"/>
      <c r="H16" s="4"/>
      <c r="I16" s="28"/>
      <c r="J16" s="11"/>
      <c r="K16" s="117"/>
      <c r="L16" s="11"/>
      <c r="M16" s="76"/>
      <c r="N16" s="117"/>
      <c r="O16" s="76"/>
      <c r="P16" s="3">
        <f t="shared" si="3"/>
        <v>0</v>
      </c>
      <c r="Q16" s="6">
        <f t="shared" si="4"/>
        <v>0</v>
      </c>
      <c r="R16" s="108">
        <f t="shared" si="5"/>
        <v>0</v>
      </c>
    </row>
    <row r="17" spans="1:18">
      <c r="A17" s="24">
        <v>7</v>
      </c>
      <c r="B17" s="1" t="s">
        <v>19</v>
      </c>
      <c r="C17" s="2"/>
      <c r="D17" s="22"/>
      <c r="E17" s="4"/>
      <c r="F17" s="22"/>
      <c r="G17" s="28"/>
      <c r="H17" s="4"/>
      <c r="I17" s="28"/>
      <c r="J17" s="11"/>
      <c r="K17" s="117"/>
      <c r="L17" s="11"/>
      <c r="M17" s="76"/>
      <c r="N17" s="117"/>
      <c r="O17" s="76"/>
      <c r="P17" s="3">
        <f t="shared" si="3"/>
        <v>0</v>
      </c>
      <c r="Q17" s="6">
        <f t="shared" si="4"/>
        <v>0</v>
      </c>
      <c r="R17" s="108">
        <f t="shared" si="5"/>
        <v>0</v>
      </c>
    </row>
    <row r="18" spans="1:18" ht="29.25" customHeight="1">
      <c r="A18" s="24">
        <v>8</v>
      </c>
      <c r="B18" s="1" t="s">
        <v>20</v>
      </c>
      <c r="C18" s="2">
        <v>80</v>
      </c>
      <c r="D18" s="5">
        <v>2548.4</v>
      </c>
      <c r="E18" s="4">
        <v>2534.63</v>
      </c>
      <c r="F18" s="5">
        <v>2534.63</v>
      </c>
      <c r="G18" s="28">
        <v>2447.88</v>
      </c>
      <c r="H18" s="4">
        <v>2486.96</v>
      </c>
      <c r="I18" s="28">
        <v>2486.96</v>
      </c>
      <c r="J18" s="11">
        <v>156</v>
      </c>
      <c r="K18" s="117">
        <v>156</v>
      </c>
      <c r="L18" s="11">
        <v>156</v>
      </c>
      <c r="M18" s="76">
        <v>156</v>
      </c>
      <c r="N18" s="117">
        <v>156</v>
      </c>
      <c r="O18" s="76">
        <v>156</v>
      </c>
      <c r="P18" s="3">
        <f t="shared" si="3"/>
        <v>5308.2800000000007</v>
      </c>
      <c r="Q18" s="6">
        <f t="shared" si="4"/>
        <v>5333.59</v>
      </c>
      <c r="R18" s="108">
        <f t="shared" si="5"/>
        <v>5333.59</v>
      </c>
    </row>
    <row r="19" spans="1:18" ht="30" customHeight="1">
      <c r="A19" s="24">
        <v>9</v>
      </c>
      <c r="B19" s="1" t="s">
        <v>21</v>
      </c>
      <c r="C19" s="2">
        <v>90</v>
      </c>
      <c r="D19" s="5">
        <v>769.62</v>
      </c>
      <c r="E19" s="4">
        <v>765.46</v>
      </c>
      <c r="F19" s="5">
        <v>765.46</v>
      </c>
      <c r="G19" s="28">
        <v>739.26</v>
      </c>
      <c r="H19" s="4">
        <v>751.06</v>
      </c>
      <c r="I19" s="28">
        <v>751.06</v>
      </c>
      <c r="J19" s="11">
        <v>48</v>
      </c>
      <c r="K19" s="117">
        <v>47</v>
      </c>
      <c r="L19" s="11">
        <v>47</v>
      </c>
      <c r="M19" s="76">
        <v>48</v>
      </c>
      <c r="N19" s="117">
        <v>47</v>
      </c>
      <c r="O19" s="76">
        <v>47</v>
      </c>
      <c r="P19" s="3">
        <f t="shared" si="3"/>
        <v>1604.88</v>
      </c>
      <c r="Q19" s="6">
        <f t="shared" si="4"/>
        <v>1610.52</v>
      </c>
      <c r="R19" s="108">
        <f t="shared" si="5"/>
        <v>1610.52</v>
      </c>
    </row>
    <row r="20" spans="1:18" ht="25.5">
      <c r="A20" s="29">
        <v>10</v>
      </c>
      <c r="B20" s="12" t="s">
        <v>22</v>
      </c>
      <c r="C20" s="2">
        <v>100</v>
      </c>
      <c r="D20" s="22"/>
      <c r="E20" s="4"/>
      <c r="F20" s="22"/>
      <c r="G20" s="28"/>
      <c r="H20" s="4"/>
      <c r="I20" s="28"/>
      <c r="J20" s="11"/>
      <c r="K20" s="117"/>
      <c r="L20" s="11"/>
      <c r="M20" s="76"/>
      <c r="N20" s="117"/>
      <c r="O20" s="76"/>
      <c r="P20" s="3">
        <f t="shared" si="3"/>
        <v>0</v>
      </c>
      <c r="Q20" s="6">
        <f t="shared" si="4"/>
        <v>0</v>
      </c>
      <c r="R20" s="108">
        <f t="shared" si="5"/>
        <v>0</v>
      </c>
    </row>
    <row r="21" spans="1:18">
      <c r="A21" s="24">
        <v>11</v>
      </c>
      <c r="B21" s="1" t="s">
        <v>23</v>
      </c>
      <c r="C21" s="2">
        <v>110</v>
      </c>
      <c r="D21" s="22">
        <v>85</v>
      </c>
      <c r="E21" s="4">
        <v>-287.19</v>
      </c>
      <c r="F21" s="22"/>
      <c r="G21" s="28">
        <v>8.15</v>
      </c>
      <c r="H21" s="4">
        <v>-186.06</v>
      </c>
      <c r="I21" s="28"/>
      <c r="J21" s="11"/>
      <c r="K21" s="117"/>
      <c r="L21" s="11"/>
      <c r="M21" s="76"/>
      <c r="N21" s="117"/>
      <c r="O21" s="76"/>
      <c r="P21" s="3">
        <f t="shared" si="3"/>
        <v>93.15</v>
      </c>
      <c r="Q21" s="6">
        <f>E21+H21+K21+N21</f>
        <v>-473.25</v>
      </c>
      <c r="R21" s="108">
        <f>F21+I21+L21+O21</f>
        <v>0</v>
      </c>
    </row>
    <row r="22" spans="1:18" ht="15.75" thickBot="1">
      <c r="A22" s="24">
        <v>12</v>
      </c>
      <c r="B22" s="33" t="s">
        <v>24</v>
      </c>
      <c r="C22" s="34">
        <v>120</v>
      </c>
      <c r="D22" s="81"/>
      <c r="E22" s="80"/>
      <c r="F22" s="81"/>
      <c r="G22" s="97"/>
      <c r="H22" s="80"/>
      <c r="I22" s="97"/>
      <c r="J22" s="77"/>
      <c r="K22" s="118"/>
      <c r="L22" s="77"/>
      <c r="M22" s="78"/>
      <c r="N22" s="118"/>
      <c r="O22" s="78"/>
      <c r="P22" s="79">
        <f t="shared" si="3"/>
        <v>0</v>
      </c>
      <c r="Q22" s="110">
        <f t="shared" si="4"/>
        <v>0</v>
      </c>
      <c r="R22" s="124">
        <f t="shared" si="5"/>
        <v>0</v>
      </c>
    </row>
    <row r="23" spans="1:18" ht="15.75" thickBot="1">
      <c r="A23" s="32"/>
      <c r="B23" s="55" t="s">
        <v>25</v>
      </c>
      <c r="C23" s="70">
        <v>130</v>
      </c>
      <c r="D23" s="112">
        <f t="shared" ref="D23" si="6">SUM(D11:D22)</f>
        <v>5157.1099999999997</v>
      </c>
      <c r="E23" s="111">
        <f t="shared" ref="E23:O23" si="7">SUM(E11:E22)</f>
        <v>4784.4400000000005</v>
      </c>
      <c r="F23" s="112">
        <f t="shared" si="7"/>
        <v>4716.46209</v>
      </c>
      <c r="G23" s="42">
        <f>SUM(G11:G22)</f>
        <v>3802.3601000000003</v>
      </c>
      <c r="H23" s="95">
        <f t="shared" si="7"/>
        <v>3519.73</v>
      </c>
      <c r="I23" s="42">
        <f>SUM(I11:I22)</f>
        <v>3762.5993400000002</v>
      </c>
      <c r="J23" s="112">
        <f t="shared" ref="J23" si="8">SUM(J11:J22)</f>
        <v>539</v>
      </c>
      <c r="K23" s="111">
        <f t="shared" si="7"/>
        <v>503</v>
      </c>
      <c r="L23" s="112">
        <f t="shared" si="7"/>
        <v>503</v>
      </c>
      <c r="M23" s="123">
        <f t="shared" ref="M23" si="9">SUM(M11:M22)</f>
        <v>454</v>
      </c>
      <c r="N23" s="122">
        <f t="shared" si="7"/>
        <v>428</v>
      </c>
      <c r="O23" s="123">
        <f t="shared" si="7"/>
        <v>428</v>
      </c>
      <c r="P23" s="94">
        <f>SUM(P11:P22)</f>
        <v>9952.4701000000005</v>
      </c>
      <c r="Q23" s="95">
        <f>SUM(Q11:Q22)</f>
        <v>9235.17</v>
      </c>
      <c r="R23" s="93">
        <f>SUM(R11:R22)</f>
        <v>9410.0614299999997</v>
      </c>
    </row>
    <row r="24" spans="1:18">
      <c r="A24" s="24">
        <v>13</v>
      </c>
      <c r="B24" s="45" t="s">
        <v>26</v>
      </c>
      <c r="C24" s="85">
        <v>772</v>
      </c>
      <c r="D24" s="85">
        <v>788</v>
      </c>
      <c r="E24" s="69">
        <v>851.3</v>
      </c>
      <c r="F24" s="85">
        <v>851</v>
      </c>
      <c r="G24" s="53">
        <v>1241</v>
      </c>
      <c r="H24" s="69">
        <v>1456.06</v>
      </c>
      <c r="I24" s="53">
        <v>1315</v>
      </c>
      <c r="J24" s="85">
        <v>0</v>
      </c>
      <c r="K24" s="69">
        <v>0</v>
      </c>
      <c r="L24" s="85">
        <v>0</v>
      </c>
      <c r="M24" s="85">
        <v>0</v>
      </c>
      <c r="N24" s="69">
        <v>0</v>
      </c>
      <c r="O24" s="85">
        <v>0</v>
      </c>
      <c r="P24" s="6">
        <f t="shared" si="3"/>
        <v>2029</v>
      </c>
      <c r="Q24" s="48">
        <f t="shared" ref="Q24:R37" si="10">E24+H24</f>
        <v>2307.3599999999997</v>
      </c>
      <c r="R24" s="48">
        <f>F24+I24</f>
        <v>2166</v>
      </c>
    </row>
    <row r="25" spans="1:18" hidden="1" outlineLevel="2">
      <c r="A25" s="30"/>
      <c r="B25" s="14" t="s">
        <v>27</v>
      </c>
      <c r="C25" s="10"/>
      <c r="D25" s="10"/>
      <c r="E25" s="15"/>
      <c r="F25" s="10"/>
      <c r="G25" s="5"/>
      <c r="H25" s="15"/>
      <c r="I25" s="5"/>
      <c r="J25" s="10"/>
      <c r="K25" s="13"/>
      <c r="L25" s="10"/>
      <c r="M25" s="10"/>
      <c r="N25" s="13"/>
      <c r="O25" s="10"/>
      <c r="P25" s="6">
        <f t="shared" si="3"/>
        <v>0</v>
      </c>
      <c r="Q25" s="4">
        <f t="shared" si="10"/>
        <v>0</v>
      </c>
      <c r="R25" s="4">
        <f t="shared" si="10"/>
        <v>0</v>
      </c>
    </row>
    <row r="26" spans="1:18" hidden="1" outlineLevel="2">
      <c r="A26" s="30"/>
      <c r="B26" s="14" t="s">
        <v>28</v>
      </c>
      <c r="C26" s="10"/>
      <c r="D26" s="10"/>
      <c r="E26" s="15"/>
      <c r="F26" s="10"/>
      <c r="G26" s="5"/>
      <c r="H26" s="15"/>
      <c r="I26" s="5"/>
      <c r="J26" s="10"/>
      <c r="K26" s="13"/>
      <c r="L26" s="10"/>
      <c r="M26" s="10"/>
      <c r="N26" s="13"/>
      <c r="O26" s="10"/>
      <c r="P26" s="6">
        <f t="shared" si="3"/>
        <v>0</v>
      </c>
      <c r="Q26" s="4">
        <f t="shared" si="10"/>
        <v>0</v>
      </c>
      <c r="R26" s="4">
        <f t="shared" si="10"/>
        <v>0</v>
      </c>
    </row>
    <row r="27" spans="1:18" hidden="1" outlineLevel="2">
      <c r="A27" s="30"/>
      <c r="B27" s="14" t="s">
        <v>29</v>
      </c>
      <c r="C27" s="10"/>
      <c r="D27" s="10"/>
      <c r="E27" s="15"/>
      <c r="F27" s="10"/>
      <c r="G27" s="5"/>
      <c r="H27" s="15"/>
      <c r="I27" s="5"/>
      <c r="J27" s="10"/>
      <c r="K27" s="13"/>
      <c r="L27" s="10"/>
      <c r="M27" s="10"/>
      <c r="N27" s="13"/>
      <c r="O27" s="10"/>
      <c r="P27" s="6">
        <f t="shared" si="3"/>
        <v>0</v>
      </c>
      <c r="Q27" s="4">
        <f t="shared" si="10"/>
        <v>0</v>
      </c>
      <c r="R27" s="4">
        <f t="shared" si="10"/>
        <v>0</v>
      </c>
    </row>
    <row r="28" spans="1:18" hidden="1" outlineLevel="2">
      <c r="A28" s="30"/>
      <c r="B28" s="14" t="s">
        <v>30</v>
      </c>
      <c r="C28" s="10"/>
      <c r="D28" s="10"/>
      <c r="E28" s="15"/>
      <c r="F28" s="10"/>
      <c r="G28" s="5"/>
      <c r="H28" s="15"/>
      <c r="I28" s="5"/>
      <c r="J28" s="10"/>
      <c r="K28" s="13"/>
      <c r="L28" s="10"/>
      <c r="M28" s="10"/>
      <c r="N28" s="13"/>
      <c r="O28" s="10"/>
      <c r="P28" s="6">
        <f t="shared" si="3"/>
        <v>0</v>
      </c>
      <c r="Q28" s="4">
        <f t="shared" si="10"/>
        <v>0</v>
      </c>
      <c r="R28" s="4">
        <f t="shared" si="10"/>
        <v>0</v>
      </c>
    </row>
    <row r="29" spans="1:18" ht="15.75" collapsed="1" thickBot="1">
      <c r="A29" s="24">
        <v>14</v>
      </c>
      <c r="B29" s="1" t="s">
        <v>31</v>
      </c>
      <c r="C29" s="10">
        <v>1386</v>
      </c>
      <c r="D29" s="10">
        <v>1335.43</v>
      </c>
      <c r="E29" s="8">
        <v>1627.79</v>
      </c>
      <c r="F29" s="10">
        <v>1180</v>
      </c>
      <c r="G29" s="5">
        <v>479.14</v>
      </c>
      <c r="H29" s="8">
        <v>675.43</v>
      </c>
      <c r="I29" s="5">
        <v>497</v>
      </c>
      <c r="J29" s="10">
        <v>0</v>
      </c>
      <c r="K29" s="8">
        <v>0</v>
      </c>
      <c r="L29" s="10">
        <v>0</v>
      </c>
      <c r="M29" s="10">
        <v>0</v>
      </c>
      <c r="N29" s="8">
        <v>0</v>
      </c>
      <c r="O29" s="10">
        <v>0</v>
      </c>
      <c r="P29" s="6">
        <f t="shared" si="3"/>
        <v>1814.5700000000002</v>
      </c>
      <c r="Q29" s="4">
        <f t="shared" si="10"/>
        <v>2303.2199999999998</v>
      </c>
      <c r="R29" s="4">
        <f>F29+I29</f>
        <v>1677</v>
      </c>
    </row>
    <row r="30" spans="1:18" hidden="1" outlineLevel="1">
      <c r="A30" s="30"/>
      <c r="B30" s="14" t="s">
        <v>32</v>
      </c>
      <c r="C30" s="17"/>
      <c r="D30" s="17"/>
      <c r="E30" s="15"/>
      <c r="F30" s="17"/>
      <c r="G30" s="27"/>
      <c r="H30" s="15"/>
      <c r="I30" s="27"/>
      <c r="J30" s="17"/>
      <c r="K30" s="18"/>
      <c r="L30" s="17"/>
      <c r="M30" s="17"/>
      <c r="N30" s="18"/>
      <c r="O30" s="17"/>
      <c r="P30" s="26"/>
      <c r="Q30" s="25"/>
      <c r="R30" s="4">
        <f t="shared" si="10"/>
        <v>0</v>
      </c>
    </row>
    <row r="31" spans="1:18" hidden="1" outlineLevel="1">
      <c r="A31" s="30"/>
      <c r="B31" s="14" t="s">
        <v>33</v>
      </c>
      <c r="C31" s="17"/>
      <c r="D31" s="17"/>
      <c r="E31" s="15"/>
      <c r="F31" s="17"/>
      <c r="G31" s="17"/>
      <c r="H31" s="15"/>
      <c r="I31" s="17"/>
      <c r="J31" s="17"/>
      <c r="K31" s="18"/>
      <c r="L31" s="17"/>
      <c r="M31" s="17"/>
      <c r="N31" s="18"/>
      <c r="O31" s="17"/>
      <c r="P31" s="16"/>
      <c r="Q31" s="15"/>
      <c r="R31" s="4">
        <f t="shared" si="10"/>
        <v>0</v>
      </c>
    </row>
    <row r="32" spans="1:18" hidden="1" outlineLevel="1">
      <c r="A32" s="30"/>
      <c r="B32" s="14" t="s">
        <v>34</v>
      </c>
      <c r="C32" s="17"/>
      <c r="D32" s="17"/>
      <c r="E32" s="15"/>
      <c r="F32" s="17"/>
      <c r="G32" s="17"/>
      <c r="H32" s="15"/>
      <c r="I32" s="17"/>
      <c r="J32" s="17"/>
      <c r="K32" s="18"/>
      <c r="L32" s="17"/>
      <c r="M32" s="17"/>
      <c r="N32" s="18"/>
      <c r="O32" s="17"/>
      <c r="P32" s="16"/>
      <c r="Q32" s="15"/>
      <c r="R32" s="4">
        <f t="shared" si="10"/>
        <v>0</v>
      </c>
    </row>
    <row r="33" spans="1:18" hidden="1" outlineLevel="1">
      <c r="A33" s="30"/>
      <c r="B33" s="14" t="s">
        <v>35</v>
      </c>
      <c r="C33" s="17"/>
      <c r="D33" s="17"/>
      <c r="E33" s="15"/>
      <c r="F33" s="17"/>
      <c r="G33" s="17"/>
      <c r="H33" s="15"/>
      <c r="I33" s="17"/>
      <c r="J33" s="17"/>
      <c r="K33" s="18"/>
      <c r="L33" s="17"/>
      <c r="M33" s="17"/>
      <c r="N33" s="18"/>
      <c r="O33" s="17"/>
      <c r="P33" s="16"/>
      <c r="Q33" s="15"/>
      <c r="R33" s="4">
        <f t="shared" si="10"/>
        <v>0</v>
      </c>
    </row>
    <row r="34" spans="1:18" hidden="1" outlineLevel="1">
      <c r="A34" s="30"/>
      <c r="B34" s="14" t="s">
        <v>36</v>
      </c>
      <c r="C34" s="17"/>
      <c r="D34" s="17"/>
      <c r="E34" s="15"/>
      <c r="F34" s="17"/>
      <c r="G34" s="17"/>
      <c r="H34" s="15"/>
      <c r="I34" s="17"/>
      <c r="J34" s="17"/>
      <c r="K34" s="18"/>
      <c r="L34" s="17"/>
      <c r="M34" s="17"/>
      <c r="N34" s="18"/>
      <c r="O34" s="17"/>
      <c r="P34" s="16"/>
      <c r="Q34" s="15"/>
      <c r="R34" s="4">
        <f t="shared" si="10"/>
        <v>0</v>
      </c>
    </row>
    <row r="35" spans="1:18" hidden="1" outlineLevel="1">
      <c r="A35" s="30"/>
      <c r="B35" s="14" t="s">
        <v>37</v>
      </c>
      <c r="C35" s="17"/>
      <c r="D35" s="17"/>
      <c r="E35" s="15"/>
      <c r="F35" s="17"/>
      <c r="G35" s="17"/>
      <c r="H35" s="15"/>
      <c r="I35" s="17"/>
      <c r="J35" s="17"/>
      <c r="K35" s="18"/>
      <c r="L35" s="17"/>
      <c r="M35" s="17"/>
      <c r="N35" s="18"/>
      <c r="O35" s="17"/>
      <c r="P35" s="16"/>
      <c r="Q35" s="15"/>
      <c r="R35" s="4">
        <f t="shared" si="10"/>
        <v>0</v>
      </c>
    </row>
    <row r="36" spans="1:18" hidden="1" outlineLevel="1">
      <c r="A36" s="30"/>
      <c r="B36" s="14" t="s">
        <v>38</v>
      </c>
      <c r="C36" s="17"/>
      <c r="D36" s="17"/>
      <c r="E36" s="15"/>
      <c r="F36" s="17"/>
      <c r="G36" s="17"/>
      <c r="H36" s="15"/>
      <c r="I36" s="17"/>
      <c r="J36" s="17"/>
      <c r="K36" s="18"/>
      <c r="L36" s="17"/>
      <c r="M36" s="17"/>
      <c r="N36" s="18"/>
      <c r="O36" s="17"/>
      <c r="P36" s="16"/>
      <c r="Q36" s="15"/>
      <c r="R36" s="4">
        <f t="shared" si="10"/>
        <v>0</v>
      </c>
    </row>
    <row r="37" spans="1:18" hidden="1" outlineLevel="1">
      <c r="A37" s="30"/>
      <c r="B37" s="14" t="s">
        <v>39</v>
      </c>
      <c r="C37" s="17"/>
      <c r="D37" s="17"/>
      <c r="E37" s="15"/>
      <c r="F37" s="17"/>
      <c r="G37" s="17"/>
      <c r="H37" s="15"/>
      <c r="I37" s="17"/>
      <c r="J37" s="17"/>
      <c r="K37" s="18"/>
      <c r="L37" s="17"/>
      <c r="M37" s="17"/>
      <c r="N37" s="18"/>
      <c r="O37" s="17"/>
      <c r="P37" s="16"/>
      <c r="Q37" s="15"/>
      <c r="R37" s="4">
        <f t="shared" si="10"/>
        <v>0</v>
      </c>
    </row>
    <row r="38" spans="1:18" hidden="1" outlineLevel="1">
      <c r="A38" s="30"/>
      <c r="B38" s="14" t="s">
        <v>40</v>
      </c>
      <c r="C38" s="17"/>
      <c r="D38" s="17"/>
      <c r="E38" s="15"/>
      <c r="F38" s="17"/>
      <c r="G38" s="17"/>
      <c r="H38" s="15"/>
      <c r="I38" s="17"/>
      <c r="J38" s="17"/>
      <c r="K38" s="18"/>
      <c r="L38" s="17"/>
      <c r="M38" s="17"/>
      <c r="N38" s="18"/>
      <c r="O38" s="17"/>
      <c r="P38" s="16"/>
      <c r="Q38" s="15"/>
      <c r="R38" s="4">
        <f t="shared" ref="R38:R39" si="11">F38+I38</f>
        <v>0</v>
      </c>
    </row>
    <row r="39" spans="1:18" ht="15.75" hidden="1" outlineLevel="1" thickBot="1">
      <c r="A39" s="30"/>
      <c r="B39" s="57" t="s">
        <v>30</v>
      </c>
      <c r="C39" s="58"/>
      <c r="D39" s="60"/>
      <c r="E39" s="59"/>
      <c r="F39" s="60"/>
      <c r="G39" s="60"/>
      <c r="H39" s="59"/>
      <c r="I39" s="60"/>
      <c r="J39" s="60"/>
      <c r="K39" s="62"/>
      <c r="L39" s="60"/>
      <c r="M39" s="60"/>
      <c r="N39" s="62"/>
      <c r="O39" s="60"/>
      <c r="P39" s="61"/>
      <c r="Q39" s="59"/>
      <c r="R39" s="35">
        <f t="shared" si="11"/>
        <v>0</v>
      </c>
    </row>
    <row r="40" spans="1:18" ht="27" collapsed="1" thickBot="1">
      <c r="A40" s="32"/>
      <c r="B40" s="55" t="s">
        <v>41</v>
      </c>
      <c r="C40" s="40">
        <v>160</v>
      </c>
      <c r="D40" s="93">
        <f>D23+D24+D29</f>
        <v>7280.54</v>
      </c>
      <c r="E40" s="56">
        <f>E23+E24+E29</f>
        <v>7263.5300000000007</v>
      </c>
      <c r="F40" s="93">
        <f>F23+F24+F29</f>
        <v>6747.46209</v>
      </c>
      <c r="G40" s="42">
        <f t="shared" ref="G40" si="12">G23+G24+G29</f>
        <v>5522.5001000000002</v>
      </c>
      <c r="H40" s="56">
        <f t="shared" ref="H40:J40" si="13">H23+H24+H29</f>
        <v>5651.22</v>
      </c>
      <c r="I40" s="42">
        <f t="shared" si="13"/>
        <v>5574.5993400000007</v>
      </c>
      <c r="J40" s="93">
        <f t="shared" si="13"/>
        <v>539</v>
      </c>
      <c r="K40" s="101">
        <f t="shared" ref="K40:Q40" si="14">K23+K24+K29</f>
        <v>503</v>
      </c>
      <c r="L40" s="93">
        <f t="shared" si="14"/>
        <v>503</v>
      </c>
      <c r="M40" s="42">
        <f t="shared" ref="M40" si="15">M23+M24+M29</f>
        <v>454</v>
      </c>
      <c r="N40" s="56">
        <f t="shared" si="14"/>
        <v>428</v>
      </c>
      <c r="O40" s="42">
        <f t="shared" si="14"/>
        <v>428</v>
      </c>
      <c r="P40" s="107">
        <f>P23+P24+P29</f>
        <v>13796.0401</v>
      </c>
      <c r="Q40" s="101">
        <f t="shared" si="14"/>
        <v>13845.749999999998</v>
      </c>
      <c r="R40" s="93">
        <f>R23+R24+R29</f>
        <v>13253.06143</v>
      </c>
    </row>
    <row r="41" spans="1:18" ht="15.75" thickBot="1">
      <c r="A41" s="24">
        <v>15</v>
      </c>
      <c r="B41" s="63" t="s">
        <v>42</v>
      </c>
      <c r="C41" s="64">
        <v>170</v>
      </c>
      <c r="D41" s="66"/>
      <c r="E41" s="65"/>
      <c r="F41" s="66"/>
      <c r="G41" s="66"/>
      <c r="H41" s="65"/>
      <c r="I41" s="66"/>
      <c r="J41" s="66"/>
      <c r="K41" s="68"/>
      <c r="L41" s="66"/>
      <c r="M41" s="66"/>
      <c r="N41" s="68"/>
      <c r="O41" s="66"/>
      <c r="P41" s="68"/>
      <c r="Q41" s="65"/>
      <c r="R41" s="67"/>
    </row>
    <row r="42" spans="1:18" ht="20.25" customHeight="1" thickBot="1">
      <c r="A42" s="32"/>
      <c r="B42" s="55" t="s">
        <v>43</v>
      </c>
      <c r="C42" s="40">
        <v>180</v>
      </c>
      <c r="D42" s="93">
        <f>D40+D41</f>
        <v>7280.54</v>
      </c>
      <c r="E42" s="101">
        <f t="shared" ref="E42:R42" si="16">E40+E41</f>
        <v>7263.5300000000007</v>
      </c>
      <c r="F42" s="93">
        <f>F40+F41</f>
        <v>6747.46209</v>
      </c>
      <c r="G42" s="42">
        <f t="shared" ref="G42" si="17">G40+G41</f>
        <v>5522.5001000000002</v>
      </c>
      <c r="H42" s="101">
        <f t="shared" si="16"/>
        <v>5651.22</v>
      </c>
      <c r="I42" s="42">
        <f t="shared" si="16"/>
        <v>5574.5993400000007</v>
      </c>
      <c r="J42" s="93">
        <f t="shared" ref="J42" si="18">J40+J41</f>
        <v>539</v>
      </c>
      <c r="K42" s="101">
        <f t="shared" si="16"/>
        <v>503</v>
      </c>
      <c r="L42" s="93">
        <f t="shared" si="16"/>
        <v>503</v>
      </c>
      <c r="M42" s="42">
        <f t="shared" ref="M42" si="19">M40+M41</f>
        <v>454</v>
      </c>
      <c r="N42" s="56">
        <f t="shared" si="16"/>
        <v>428</v>
      </c>
      <c r="O42" s="42">
        <f t="shared" si="16"/>
        <v>428</v>
      </c>
      <c r="P42" s="107">
        <f>SUM(P43:P45)</f>
        <v>13796.0401</v>
      </c>
      <c r="Q42" s="101">
        <f>Q40+Q41</f>
        <v>13845.749999999998</v>
      </c>
      <c r="R42" s="93">
        <f t="shared" si="16"/>
        <v>13253.06143</v>
      </c>
    </row>
    <row r="43" spans="1:18">
      <c r="A43" s="24"/>
      <c r="B43" s="45" t="s">
        <v>9</v>
      </c>
      <c r="C43" s="46">
        <v>181</v>
      </c>
      <c r="D43" s="69">
        <f>D42/D6*D7</f>
        <v>4334.9458319551422</v>
      </c>
      <c r="E43" s="69">
        <f>E42/E6*E7</f>
        <v>4407.1767528420523</v>
      </c>
      <c r="F43" s="69">
        <f>F42/F6*F7</f>
        <v>4129.5798757647626</v>
      </c>
      <c r="G43" s="53">
        <f t="shared" ref="G43" si="20">G42/G6*G7</f>
        <v>3644.5094957760789</v>
      </c>
      <c r="H43" s="69">
        <f t="shared" ref="H43:I43" si="21">H42/H6*H7</f>
        <v>4225.9052766238801</v>
      </c>
      <c r="I43" s="53">
        <f t="shared" si="21"/>
        <v>3882.0384416451275</v>
      </c>
      <c r="J43" s="69">
        <f>J42/J6*J7</f>
        <v>0</v>
      </c>
      <c r="K43" s="69">
        <f>K42/K6*K7</f>
        <v>1.0200031977730619</v>
      </c>
      <c r="L43" s="69">
        <f>L42/L6*L7</f>
        <v>1.0200031977730619</v>
      </c>
      <c r="M43" s="84">
        <f t="shared" ref="M43" si="22">M42/M6*M7</f>
        <v>65.999091895164341</v>
      </c>
      <c r="N43" s="84">
        <f t="shared" ref="N43:O43" si="23">N42/N6*N7</f>
        <v>271.93157169675089</v>
      </c>
      <c r="O43" s="84">
        <f t="shared" si="23"/>
        <v>271.93157169675089</v>
      </c>
      <c r="P43" s="54">
        <f>D43+G43+J43+M43</f>
        <v>8045.4544196263851</v>
      </c>
      <c r="Q43" s="48">
        <f t="shared" ref="Q43:R45" si="24">E43+H43</f>
        <v>8633.0820294659316</v>
      </c>
      <c r="R43" s="48">
        <f t="shared" si="24"/>
        <v>8011.6183174098896</v>
      </c>
    </row>
    <row r="44" spans="1:18">
      <c r="A44" s="24"/>
      <c r="B44" s="1" t="s">
        <v>10</v>
      </c>
      <c r="C44" s="2">
        <v>182</v>
      </c>
      <c r="D44" s="8">
        <f>D42/D6*D8</f>
        <v>1680.18274053346</v>
      </c>
      <c r="E44" s="69">
        <f t="shared" ref="E44" si="25">E43/E7*E8</f>
        <v>1507.8577367108855</v>
      </c>
      <c r="F44" s="8">
        <f>F42/F6*F8</f>
        <v>1526.6065437133466</v>
      </c>
      <c r="G44" s="5">
        <f t="shared" ref="G44" si="26">G42/G6*G8</f>
        <v>1719.8779513740781</v>
      </c>
      <c r="H44" s="8">
        <f t="shared" ref="H44:O44" si="27">H42/H6*H8</f>
        <v>1332.2096109083323</v>
      </c>
      <c r="I44" s="5">
        <f t="shared" si="27"/>
        <v>1533.1497954403935</v>
      </c>
      <c r="J44" s="8">
        <f>J42/J6*J8</f>
        <v>539</v>
      </c>
      <c r="K44" s="8">
        <f t="shared" si="27"/>
        <v>501.97999680222699</v>
      </c>
      <c r="L44" s="8">
        <f>L42/L6*L8</f>
        <v>501.97999680222699</v>
      </c>
      <c r="M44" s="86">
        <f t="shared" ref="M44" si="28">M42/M6*M8</f>
        <v>388.00090810483567</v>
      </c>
      <c r="N44" s="86">
        <f t="shared" si="27"/>
        <v>111.57232321253549</v>
      </c>
      <c r="O44" s="86">
        <f t="shared" si="27"/>
        <v>111.57232321253549</v>
      </c>
      <c r="P44" s="54">
        <f t="shared" ref="P44:P45" si="29">D44+G44+J44+M44</f>
        <v>4327.0616000123737</v>
      </c>
      <c r="Q44" s="4">
        <f t="shared" si="24"/>
        <v>2840.0673476192178</v>
      </c>
      <c r="R44" s="4">
        <f t="shared" si="24"/>
        <v>3059.7563391537401</v>
      </c>
    </row>
    <row r="45" spans="1:18" ht="15.75" thickBot="1">
      <c r="A45" s="24"/>
      <c r="B45" s="51" t="s">
        <v>11</v>
      </c>
      <c r="C45" s="52">
        <v>183</v>
      </c>
      <c r="D45" s="102">
        <f>D42/D6*D9</f>
        <v>1265.4114275113991</v>
      </c>
      <c r="E45" s="69">
        <f>E44/E8*E9</f>
        <v>1348.4955104470628</v>
      </c>
      <c r="F45" s="102">
        <f>F42/F6*F9</f>
        <v>1091.2756705218901</v>
      </c>
      <c r="G45" s="43">
        <f t="shared" ref="G45" si="30">G42/G6*G9</f>
        <v>158.11265284984191</v>
      </c>
      <c r="H45" s="102">
        <f t="shared" ref="H45:O45" si="31">H42/H6*H9</f>
        <v>93.105112467787961</v>
      </c>
      <c r="I45" s="43">
        <f t="shared" si="31"/>
        <v>159.41110291448052</v>
      </c>
      <c r="J45" s="102">
        <f>J42/J6*J9</f>
        <v>0</v>
      </c>
      <c r="K45" s="102">
        <f>K42/K6*K9</f>
        <v>0</v>
      </c>
      <c r="L45" s="102">
        <f>L42/L6*L9</f>
        <v>0</v>
      </c>
      <c r="M45" s="99">
        <f t="shared" ref="M45" si="32">M42/M6*M9</f>
        <v>0</v>
      </c>
      <c r="N45" s="99">
        <f t="shared" si="31"/>
        <v>44.496105090713563</v>
      </c>
      <c r="O45" s="99">
        <f t="shared" si="31"/>
        <v>44.496105090713563</v>
      </c>
      <c r="P45" s="54">
        <f t="shared" si="29"/>
        <v>1423.524080361241</v>
      </c>
      <c r="Q45" s="35">
        <f t="shared" si="24"/>
        <v>1441.6006229148506</v>
      </c>
      <c r="R45" s="35">
        <f t="shared" si="24"/>
        <v>1250.6867734363707</v>
      </c>
    </row>
    <row r="46" spans="1:18" ht="26.25" thickBot="1">
      <c r="A46" s="32"/>
      <c r="B46" s="39" t="s">
        <v>44</v>
      </c>
      <c r="C46" s="40">
        <v>190</v>
      </c>
      <c r="D46" s="41">
        <f>SUM(D47:D49)</f>
        <v>8243.1769599999989</v>
      </c>
      <c r="E46" s="100">
        <f>SUM(E47:E49)</f>
        <v>7610.07</v>
      </c>
      <c r="F46" s="41">
        <f>SUM(F47:F49)</f>
        <v>7594.1006299999999</v>
      </c>
      <c r="G46" s="41">
        <f>SUM(G47:G49)</f>
        <v>5102.6314700000003</v>
      </c>
      <c r="H46" s="100">
        <f t="shared" ref="H46" si="33">SUM(H47:H49)</f>
        <v>5943.34</v>
      </c>
      <c r="I46" s="41">
        <f>SUM(I47:I49)</f>
        <v>4840.66165</v>
      </c>
      <c r="J46" s="41">
        <f t="shared" ref="J46" si="34">SUM(J47:J49)</f>
        <v>552.26199999999994</v>
      </c>
      <c r="K46" s="100">
        <f t="shared" ref="K46:O46" si="35">SUM(K47:K49)</f>
        <v>591.76287000000002</v>
      </c>
      <c r="L46" s="41">
        <f t="shared" si="35"/>
        <v>591.76287000000002</v>
      </c>
      <c r="M46" s="41">
        <f t="shared" ref="M46" si="36">SUM(M47:M49)</f>
        <v>93.552999999999997</v>
      </c>
      <c r="N46" s="100">
        <f>SUM(N47:N49)</f>
        <v>87.09</v>
      </c>
      <c r="O46" s="41">
        <f t="shared" si="35"/>
        <v>87.09</v>
      </c>
      <c r="P46" s="94">
        <f>SUM(P47:P49)</f>
        <v>13991.623430000001</v>
      </c>
      <c r="Q46" s="100">
        <f>SUM(Q47:Q49)</f>
        <v>14232.26287</v>
      </c>
      <c r="R46" s="41">
        <f>SUM(R47:R49)</f>
        <v>13113.61515</v>
      </c>
    </row>
    <row r="47" spans="1:18">
      <c r="A47" s="24"/>
      <c r="B47" s="45" t="s">
        <v>9</v>
      </c>
      <c r="C47" s="46">
        <v>191</v>
      </c>
      <c r="D47" s="53">
        <v>4878.8565099999996</v>
      </c>
      <c r="E47" s="48">
        <v>4617.4399999999996</v>
      </c>
      <c r="F47" s="53">
        <v>4656.8810800000001</v>
      </c>
      <c r="G47" s="85">
        <v>3353.2321400000001</v>
      </c>
      <c r="H47" s="69">
        <v>4444.3500000000004</v>
      </c>
      <c r="I47" s="85">
        <v>3371.7972</v>
      </c>
      <c r="J47" s="85"/>
      <c r="K47" s="104">
        <v>1.2</v>
      </c>
      <c r="L47" s="104">
        <v>1.2</v>
      </c>
      <c r="M47" s="105">
        <v>13.6</v>
      </c>
      <c r="N47" s="105">
        <v>55.4</v>
      </c>
      <c r="O47" s="105">
        <v>55.4</v>
      </c>
      <c r="P47" s="54">
        <f>D47+G47+J47+M47</f>
        <v>8245.6886500000001</v>
      </c>
      <c r="Q47" s="48">
        <f>E47+H47+K47+N47</f>
        <v>9118.3900000000012</v>
      </c>
      <c r="R47" s="48">
        <f>F47+I47+L47+O47</f>
        <v>8085.2782799999995</v>
      </c>
    </row>
    <row r="48" spans="1:18">
      <c r="A48" s="24"/>
      <c r="B48" s="1" t="s">
        <v>10</v>
      </c>
      <c r="C48" s="2">
        <v>192</v>
      </c>
      <c r="D48" s="5">
        <v>1931.2686900000001</v>
      </c>
      <c r="E48" s="4">
        <v>1579.8</v>
      </c>
      <c r="F48" s="5">
        <v>1716.86571</v>
      </c>
      <c r="G48" s="10">
        <v>1603.9232300000001</v>
      </c>
      <c r="H48" s="8">
        <v>1401.07</v>
      </c>
      <c r="I48" s="10">
        <v>1330.5101400000001</v>
      </c>
      <c r="J48" s="13">
        <v>552.26199999999994</v>
      </c>
      <c r="K48" s="13">
        <v>590.56286999999998</v>
      </c>
      <c r="L48" s="13">
        <v>590.56286999999998</v>
      </c>
      <c r="M48" s="88">
        <v>79.953000000000003</v>
      </c>
      <c r="N48" s="88">
        <v>22.68</v>
      </c>
      <c r="O48" s="88">
        <v>22.68</v>
      </c>
      <c r="P48" s="54">
        <f t="shared" ref="P48:P49" si="37">D48+G48+J48+M48</f>
        <v>4167.4069200000004</v>
      </c>
      <c r="Q48" s="48">
        <f t="shared" ref="Q48:R49" si="38">E48+H48+K48+N48</f>
        <v>3594.1128699999995</v>
      </c>
      <c r="R48" s="48">
        <f t="shared" si="38"/>
        <v>3660.6187199999999</v>
      </c>
    </row>
    <row r="49" spans="1:18" ht="15.75" thickBot="1">
      <c r="A49" s="24"/>
      <c r="B49" s="33" t="s">
        <v>11</v>
      </c>
      <c r="C49" s="34">
        <v>193</v>
      </c>
      <c r="D49" s="5">
        <v>1433.0517600000001</v>
      </c>
      <c r="E49" s="35">
        <v>1412.83</v>
      </c>
      <c r="F49" s="5">
        <v>1220.35384</v>
      </c>
      <c r="G49" s="103">
        <v>145.4761</v>
      </c>
      <c r="H49" s="102">
        <v>97.92</v>
      </c>
      <c r="I49" s="103">
        <v>138.35431</v>
      </c>
      <c r="J49" s="103"/>
      <c r="K49" s="106"/>
      <c r="L49" s="106"/>
      <c r="M49" s="89"/>
      <c r="N49" s="89">
        <v>9.01</v>
      </c>
      <c r="O49" s="89">
        <v>9.01</v>
      </c>
      <c r="P49" s="54">
        <f t="shared" si="37"/>
        <v>1578.5278600000001</v>
      </c>
      <c r="Q49" s="48">
        <f t="shared" si="38"/>
        <v>1519.76</v>
      </c>
      <c r="R49" s="48">
        <f t="shared" si="38"/>
        <v>1367.7181499999999</v>
      </c>
    </row>
    <row r="50" spans="1:18" ht="26.25" thickBot="1">
      <c r="A50" s="32"/>
      <c r="B50" s="39" t="s">
        <v>45</v>
      </c>
      <c r="C50" s="40">
        <v>200</v>
      </c>
      <c r="D50" s="41">
        <f t="shared" ref="D50" si="39">SUM(D51:D53)</f>
        <v>7719.4440000000004</v>
      </c>
      <c r="E50" s="100">
        <f t="shared" ref="E50:R50" si="40">SUM(E51:E53)</f>
        <v>7594.1006299999999</v>
      </c>
      <c r="F50" s="41">
        <f t="shared" si="40"/>
        <v>6700</v>
      </c>
      <c r="G50" s="41">
        <f>SUM(G51:G53)</f>
        <v>4744.7</v>
      </c>
      <c r="H50" s="100">
        <f>SUM(H51:H53)</f>
        <v>4840.66165</v>
      </c>
      <c r="I50" s="41">
        <f>SUM(I51:I53)</f>
        <v>4396.87</v>
      </c>
      <c r="J50" s="41">
        <f t="shared" ref="J50" si="41">SUM(J51:J53)</f>
        <v>552.26199999999994</v>
      </c>
      <c r="K50" s="100">
        <f t="shared" ref="K50:O50" si="42">SUM(K51:K53)</f>
        <v>591.76287000000002</v>
      </c>
      <c r="L50" s="41">
        <f t="shared" si="42"/>
        <v>591.76287000000002</v>
      </c>
      <c r="M50" s="41">
        <f t="shared" ref="M50" si="43">SUM(M51:M53)</f>
        <v>93.552999999999997</v>
      </c>
      <c r="N50" s="100">
        <f t="shared" si="42"/>
        <v>87.09</v>
      </c>
      <c r="O50" s="41">
        <f t="shared" si="42"/>
        <v>87.09</v>
      </c>
      <c r="P50" s="94">
        <f>SUM(P51:P53)</f>
        <v>13109.958999999999</v>
      </c>
      <c r="Q50" s="100">
        <f t="shared" si="40"/>
        <v>13113.61515</v>
      </c>
      <c r="R50" s="41">
        <f t="shared" si="40"/>
        <v>11775.72287</v>
      </c>
    </row>
    <row r="51" spans="1:18">
      <c r="A51" s="24"/>
      <c r="B51" s="45" t="s">
        <v>9</v>
      </c>
      <c r="C51" s="46">
        <v>201</v>
      </c>
      <c r="D51" s="87">
        <v>4390.9740000000002</v>
      </c>
      <c r="E51" s="53">
        <v>4656.8810800000001</v>
      </c>
      <c r="F51" s="87">
        <v>4450</v>
      </c>
      <c r="G51" s="87">
        <v>3017.7</v>
      </c>
      <c r="H51" s="85">
        <v>3371.7972</v>
      </c>
      <c r="I51" s="87">
        <v>3300</v>
      </c>
      <c r="J51" s="87"/>
      <c r="K51" s="104">
        <v>1.2</v>
      </c>
      <c r="L51" s="104">
        <v>1.2</v>
      </c>
      <c r="M51" s="105">
        <v>13.6</v>
      </c>
      <c r="N51" s="105">
        <v>55.4</v>
      </c>
      <c r="O51" s="105">
        <v>55.4</v>
      </c>
      <c r="P51" s="54">
        <f>D51+G51+J51+M51</f>
        <v>7422.2740000000003</v>
      </c>
      <c r="Q51" s="48">
        <f>E51+H51+K51+N51</f>
        <v>8085.2782799999995</v>
      </c>
      <c r="R51" s="48">
        <f>F51+I51+L51+O51</f>
        <v>7806.5999999999995</v>
      </c>
    </row>
    <row r="52" spans="1:18">
      <c r="A52" s="24"/>
      <c r="B52" s="1" t="s">
        <v>10</v>
      </c>
      <c r="C52" s="2">
        <v>202</v>
      </c>
      <c r="D52" s="88">
        <v>1896.08</v>
      </c>
      <c r="E52" s="5">
        <v>1716.86571</v>
      </c>
      <c r="F52" s="5">
        <v>1400</v>
      </c>
      <c r="G52" s="88">
        <v>1582</v>
      </c>
      <c r="H52" s="10">
        <v>1330.5101400000001</v>
      </c>
      <c r="I52" s="10">
        <v>994.87</v>
      </c>
      <c r="J52" s="13">
        <v>552.26199999999994</v>
      </c>
      <c r="K52" s="13">
        <v>590.56286999999998</v>
      </c>
      <c r="L52" s="13">
        <v>590.56286999999998</v>
      </c>
      <c r="M52" s="88">
        <v>79.953000000000003</v>
      </c>
      <c r="N52" s="88">
        <v>22.68</v>
      </c>
      <c r="O52" s="88">
        <v>22.68</v>
      </c>
      <c r="P52" s="54">
        <f t="shared" ref="P52:R53" si="44">D52+G52+J52+M52</f>
        <v>4110.2950000000001</v>
      </c>
      <c r="Q52" s="48">
        <f t="shared" si="44"/>
        <v>3660.6187199999999</v>
      </c>
      <c r="R52" s="48">
        <f t="shared" si="44"/>
        <v>3008.1128699999995</v>
      </c>
    </row>
    <row r="53" spans="1:18" ht="15.75" thickBot="1">
      <c r="A53" s="24"/>
      <c r="B53" s="33" t="s">
        <v>11</v>
      </c>
      <c r="C53" s="34">
        <v>203</v>
      </c>
      <c r="D53" s="89">
        <v>1432.39</v>
      </c>
      <c r="E53" s="5">
        <v>1220.35384</v>
      </c>
      <c r="F53" s="5">
        <v>850</v>
      </c>
      <c r="G53" s="89">
        <v>145</v>
      </c>
      <c r="H53" s="103">
        <v>138.35431</v>
      </c>
      <c r="I53" s="103">
        <v>102</v>
      </c>
      <c r="J53" s="89"/>
      <c r="K53" s="106"/>
      <c r="L53" s="106"/>
      <c r="M53" s="89"/>
      <c r="N53" s="89">
        <v>9.01</v>
      </c>
      <c r="O53" s="89">
        <v>9.01</v>
      </c>
      <c r="P53" s="54">
        <f>D53+G53+J53+M53</f>
        <v>1577.39</v>
      </c>
      <c r="Q53" s="48">
        <f t="shared" si="44"/>
        <v>1367.7181499999999</v>
      </c>
      <c r="R53" s="48">
        <f t="shared" si="44"/>
        <v>961.01</v>
      </c>
    </row>
    <row r="54" spans="1:18" ht="26.25" thickBot="1">
      <c r="A54" s="32"/>
      <c r="B54" s="39" t="s">
        <v>46</v>
      </c>
      <c r="C54" s="40">
        <v>210</v>
      </c>
      <c r="D54" s="93">
        <f>D46-D42</f>
        <v>962.63695999999891</v>
      </c>
      <c r="E54" s="95">
        <f t="shared" ref="E54:R57" si="45">E46-E42</f>
        <v>346.53999999999905</v>
      </c>
      <c r="F54" s="93">
        <f>F46-F42</f>
        <v>846.63853999999992</v>
      </c>
      <c r="G54" s="93">
        <f>G46-G42</f>
        <v>-419.86862999999994</v>
      </c>
      <c r="H54" s="95">
        <f t="shared" si="45"/>
        <v>292.11999999999989</v>
      </c>
      <c r="I54" s="93">
        <f>I46-I42</f>
        <v>-733.93769000000066</v>
      </c>
      <c r="J54" s="93">
        <f t="shared" ref="J54" si="46">J46-J42</f>
        <v>13.261999999999944</v>
      </c>
      <c r="K54" s="95">
        <f t="shared" ref="K54:O55" si="47">K46-K42</f>
        <v>88.762870000000021</v>
      </c>
      <c r="L54" s="93">
        <f t="shared" si="47"/>
        <v>88.762870000000021</v>
      </c>
      <c r="M54" s="93">
        <f t="shared" ref="M54" si="48">M46-M42</f>
        <v>-360.447</v>
      </c>
      <c r="N54" s="95">
        <f t="shared" si="47"/>
        <v>-340.90999999999997</v>
      </c>
      <c r="O54" s="93">
        <f t="shared" si="47"/>
        <v>-340.90999999999997</v>
      </c>
      <c r="P54" s="94">
        <f>P46-P42</f>
        <v>195.5833300000013</v>
      </c>
      <c r="Q54" s="95">
        <f>Q46-Q42</f>
        <v>386.51287000000229</v>
      </c>
      <c r="R54" s="93">
        <f>R46-R42</f>
        <v>-139.44628000000012</v>
      </c>
    </row>
    <row r="55" spans="1:18">
      <c r="A55" s="31"/>
      <c r="B55" s="36" t="s">
        <v>47</v>
      </c>
      <c r="C55" s="37">
        <v>211</v>
      </c>
      <c r="D55" s="90">
        <f>D47-D43</f>
        <v>543.91067804485738</v>
      </c>
      <c r="E55" s="38">
        <f>E47-E43</f>
        <v>210.26324715794726</v>
      </c>
      <c r="F55" s="90">
        <f>F47-F43</f>
        <v>527.30120423523749</v>
      </c>
      <c r="G55" s="90">
        <f>G47-G43</f>
        <v>-291.27735577607882</v>
      </c>
      <c r="H55" s="38">
        <f t="shared" si="45"/>
        <v>218.44472337612024</v>
      </c>
      <c r="I55" s="90">
        <f>I47-I43</f>
        <v>-510.2412416451275</v>
      </c>
      <c r="J55" s="90">
        <f t="shared" ref="J55" si="49">J47-J43</f>
        <v>0</v>
      </c>
      <c r="K55" s="38">
        <f t="shared" si="47"/>
        <v>0.17999680222693804</v>
      </c>
      <c r="L55" s="90">
        <f t="shared" si="47"/>
        <v>0.17999680222693804</v>
      </c>
      <c r="M55" s="90">
        <f t="shared" ref="M55" si="50">M47-M43</f>
        <v>-52.399091895164339</v>
      </c>
      <c r="N55" s="38">
        <f t="shared" si="47"/>
        <v>-216.53157169675089</v>
      </c>
      <c r="O55" s="90">
        <f t="shared" si="47"/>
        <v>-216.53157169675089</v>
      </c>
      <c r="P55" s="82">
        <f>P47-P43</f>
        <v>200.23423037361499</v>
      </c>
      <c r="Q55" s="38">
        <f t="shared" si="45"/>
        <v>485.30797053406968</v>
      </c>
      <c r="R55" s="38">
        <f>R47-R43</f>
        <v>73.659962590109899</v>
      </c>
    </row>
    <row r="56" spans="1:18">
      <c r="A56" s="31"/>
      <c r="B56" s="19" t="s">
        <v>48</v>
      </c>
      <c r="C56" s="20">
        <v>212</v>
      </c>
      <c r="D56" s="91">
        <f t="shared" ref="D56" si="51">D48-D44</f>
        <v>251.08594946654011</v>
      </c>
      <c r="E56" s="21">
        <f t="shared" si="45"/>
        <v>71.942263289114408</v>
      </c>
      <c r="F56" s="91">
        <f t="shared" si="45"/>
        <v>190.25916628665345</v>
      </c>
      <c r="G56" s="91">
        <f t="shared" ref="G56" si="52">G48-G44</f>
        <v>-115.95472137407796</v>
      </c>
      <c r="H56" s="21">
        <f t="shared" si="45"/>
        <v>68.860389091667685</v>
      </c>
      <c r="I56" s="91">
        <f t="shared" si="45"/>
        <v>-202.63965544039343</v>
      </c>
      <c r="J56" s="91">
        <f t="shared" ref="J56" si="53">J48-J44</f>
        <v>13.261999999999944</v>
      </c>
      <c r="K56" s="21">
        <f t="shared" si="45"/>
        <v>88.582873197772983</v>
      </c>
      <c r="L56" s="91">
        <f t="shared" si="45"/>
        <v>88.582873197772983</v>
      </c>
      <c r="M56" s="91">
        <f t="shared" ref="M56" si="54">M48-M44</f>
        <v>-308.04790810483564</v>
      </c>
      <c r="N56" s="21">
        <f t="shared" si="45"/>
        <v>-88.892323212535501</v>
      </c>
      <c r="O56" s="91">
        <f t="shared" si="45"/>
        <v>-88.892323212535501</v>
      </c>
      <c r="P56" s="83">
        <f>P48-P44</f>
        <v>-159.65468001237332</v>
      </c>
      <c r="Q56" s="21">
        <f t="shared" si="45"/>
        <v>754.04552238078168</v>
      </c>
      <c r="R56" s="21">
        <f t="shared" si="45"/>
        <v>600.86238084625984</v>
      </c>
    </row>
    <row r="57" spans="1:18">
      <c r="A57" s="31"/>
      <c r="B57" s="19" t="s">
        <v>49</v>
      </c>
      <c r="C57" s="20">
        <v>213</v>
      </c>
      <c r="D57" s="91">
        <f t="shared" ref="D57" si="55">D49-D45</f>
        <v>167.64033248860096</v>
      </c>
      <c r="E57" s="21">
        <f t="shared" si="45"/>
        <v>64.334489552937157</v>
      </c>
      <c r="F57" s="91">
        <f t="shared" si="45"/>
        <v>129.07816947810988</v>
      </c>
      <c r="G57" s="91">
        <f t="shared" ref="G57" si="56">G49-G45</f>
        <v>-12.636552849841905</v>
      </c>
      <c r="H57" s="21">
        <f t="shared" si="45"/>
        <v>4.8148875322120404</v>
      </c>
      <c r="I57" s="91">
        <f t="shared" si="45"/>
        <v>-21.056792914480525</v>
      </c>
      <c r="J57" s="91">
        <f t="shared" ref="J57" si="57">J49-J45</f>
        <v>0</v>
      </c>
      <c r="K57" s="21">
        <f t="shared" si="45"/>
        <v>0</v>
      </c>
      <c r="L57" s="91">
        <f t="shared" si="45"/>
        <v>0</v>
      </c>
      <c r="M57" s="91">
        <f t="shared" ref="M57" si="58">M49-M45</f>
        <v>0</v>
      </c>
      <c r="N57" s="21">
        <f t="shared" si="45"/>
        <v>-35.486105090713565</v>
      </c>
      <c r="O57" s="91">
        <f t="shared" si="45"/>
        <v>-35.486105090713565</v>
      </c>
      <c r="P57" s="83">
        <f t="shared" si="45"/>
        <v>155.00377963875917</v>
      </c>
      <c r="Q57" s="21">
        <f t="shared" si="45"/>
        <v>78.159377085149345</v>
      </c>
      <c r="R57" s="21">
        <f t="shared" si="45"/>
        <v>117.03137656362924</v>
      </c>
    </row>
    <row r="58" spans="1:18" ht="26.25">
      <c r="A58" s="24"/>
      <c r="B58" s="1" t="s">
        <v>50</v>
      </c>
      <c r="C58" s="2">
        <v>220</v>
      </c>
      <c r="D58" s="92">
        <f t="shared" ref="D58" si="59">D42/D6</f>
        <v>60.065734099807663</v>
      </c>
      <c r="E58" s="3">
        <f t="shared" ref="E58:I58" si="60">E42/E6</f>
        <v>64.23539195852446</v>
      </c>
      <c r="F58" s="92">
        <f t="shared" si="60"/>
        <v>59.764620315160386</v>
      </c>
      <c r="G58" s="92">
        <f t="shared" ref="G58" si="61">G42/G6</f>
        <v>83.971158321477006</v>
      </c>
      <c r="H58" s="3">
        <f t="shared" si="60"/>
        <v>72.920670792440447</v>
      </c>
      <c r="I58" s="92">
        <f t="shared" si="60"/>
        <v>88.37907375561646</v>
      </c>
      <c r="J58" s="92">
        <f t="shared" ref="J58:O58" si="62">J42/J6</f>
        <v>75.405707890318979</v>
      </c>
      <c r="K58" s="3">
        <f t="shared" si="62"/>
        <v>65.18670460314739</v>
      </c>
      <c r="L58" s="92">
        <f t="shared" si="62"/>
        <v>65.18670460314739</v>
      </c>
      <c r="M58" s="92">
        <f t="shared" si="62"/>
        <v>327.20602808638529</v>
      </c>
      <c r="N58" s="3">
        <f t="shared" si="62"/>
        <v>332.06048575159372</v>
      </c>
      <c r="O58" s="92">
        <f t="shared" si="62"/>
        <v>332.06048575159372</v>
      </c>
      <c r="P58" s="6"/>
      <c r="Q58" s="3"/>
      <c r="R58" s="3"/>
    </row>
    <row r="59" spans="1:18" ht="26.25">
      <c r="A59" s="24"/>
      <c r="B59" s="1" t="s">
        <v>51</v>
      </c>
      <c r="C59" s="2">
        <v>230</v>
      </c>
      <c r="D59" s="92">
        <f t="shared" ref="D59" si="63">D46/D6</f>
        <v>68.00765814308015</v>
      </c>
      <c r="E59" s="3">
        <f t="shared" ref="E59:O59" si="64">E46/E6</f>
        <v>67.300035834065284</v>
      </c>
      <c r="F59" s="92">
        <f t="shared" si="64"/>
        <v>67.263592552777169</v>
      </c>
      <c r="G59" s="92">
        <f t="shared" ref="G59" si="65">G46/G6</f>
        <v>77.586938391095913</v>
      </c>
      <c r="H59" s="3">
        <f t="shared" si="64"/>
        <v>76.690049148244626</v>
      </c>
      <c r="I59" s="92">
        <f t="shared" si="64"/>
        <v>76.743307796418961</v>
      </c>
      <c r="J59" s="92">
        <f>J46/J6</f>
        <v>77.261052042529371</v>
      </c>
      <c r="K59" s="3">
        <f t="shared" si="64"/>
        <v>76.690002786880143</v>
      </c>
      <c r="L59" s="92">
        <f>L46/L6</f>
        <v>76.690002786880143</v>
      </c>
      <c r="M59" s="92">
        <f t="shared" ref="M59" si="66">M46/M6</f>
        <v>67.425342611377971</v>
      </c>
      <c r="N59" s="3">
        <f t="shared" si="64"/>
        <v>67.568102112397895</v>
      </c>
      <c r="O59" s="92">
        <f t="shared" si="64"/>
        <v>67.568102112397895</v>
      </c>
      <c r="P59" s="6"/>
      <c r="Q59" s="3"/>
      <c r="R59" s="3"/>
    </row>
    <row r="60" spans="1:18" ht="27.75" customHeight="1">
      <c r="A60" s="24"/>
      <c r="B60" s="9" t="s">
        <v>52</v>
      </c>
      <c r="C60" s="2">
        <v>290</v>
      </c>
      <c r="D60" s="92">
        <v>3374</v>
      </c>
      <c r="E60" s="3"/>
      <c r="F60" s="92">
        <v>2929</v>
      </c>
      <c r="G60" s="92"/>
      <c r="H60" s="3"/>
      <c r="I60" s="92"/>
      <c r="J60" s="5"/>
      <c r="K60" s="7"/>
      <c r="L60" s="5"/>
      <c r="M60" s="5"/>
      <c r="N60" s="7"/>
      <c r="O60" s="5"/>
      <c r="P60" s="6">
        <f>D60+G60+J60+M60</f>
        <v>3374</v>
      </c>
      <c r="Q60" s="4">
        <f>E60+H60</f>
        <v>0</v>
      </c>
      <c r="R60" s="4">
        <f t="shared" ref="R60:R61" si="67">F60+I60</f>
        <v>2929</v>
      </c>
    </row>
    <row r="61" spans="1:18" ht="26.25">
      <c r="A61" s="24"/>
      <c r="B61" s="9" t="s">
        <v>53</v>
      </c>
      <c r="C61" s="2">
        <v>300</v>
      </c>
      <c r="D61" s="92">
        <v>2610</v>
      </c>
      <c r="E61" s="3"/>
      <c r="F61" s="92">
        <v>3771</v>
      </c>
      <c r="G61" s="92"/>
      <c r="H61" s="3"/>
      <c r="I61" s="92"/>
      <c r="J61" s="5"/>
      <c r="K61" s="7"/>
      <c r="L61" s="5"/>
      <c r="M61" s="5"/>
      <c r="N61" s="7"/>
      <c r="O61" s="5"/>
      <c r="P61" s="6">
        <f>D61+G61</f>
        <v>2610</v>
      </c>
      <c r="Q61" s="4">
        <f>E61+H61</f>
        <v>0</v>
      </c>
      <c r="R61" s="4">
        <f t="shared" si="67"/>
        <v>3771</v>
      </c>
    </row>
    <row r="62" spans="1:18" ht="15.75" thickBot="1">
      <c r="A62" s="24"/>
      <c r="B62" s="33" t="s">
        <v>54</v>
      </c>
      <c r="C62" s="34">
        <v>310</v>
      </c>
      <c r="D62" s="43"/>
      <c r="E62" s="35"/>
      <c r="F62" s="43"/>
      <c r="G62" s="43"/>
      <c r="H62" s="35"/>
      <c r="I62" s="43"/>
      <c r="J62" s="43"/>
      <c r="K62" s="73"/>
      <c r="L62" s="43"/>
      <c r="M62" s="43"/>
      <c r="N62" s="73"/>
      <c r="O62" s="43"/>
      <c r="P62" s="44"/>
      <c r="Q62" s="35"/>
      <c r="R62" s="35"/>
    </row>
    <row r="63" spans="1:18" ht="18.75" customHeight="1" thickBot="1">
      <c r="A63" s="32"/>
      <c r="B63" s="55" t="s">
        <v>55</v>
      </c>
      <c r="C63" s="40">
        <v>400</v>
      </c>
      <c r="D63" s="93">
        <f>D61-D60+D54</f>
        <v>198.63695999999891</v>
      </c>
      <c r="E63" s="130">
        <f>E61-E60+E54</f>
        <v>346.53999999999905</v>
      </c>
      <c r="F63" s="93">
        <f>F61-F60+F54</f>
        <v>1688.6385399999999</v>
      </c>
      <c r="G63" s="93">
        <f t="shared" ref="G63" si="68">G61-G60+G54</f>
        <v>-419.86862999999994</v>
      </c>
      <c r="H63" s="130">
        <f t="shared" ref="H63:Q63" si="69">H61-H60+H54</f>
        <v>292.11999999999989</v>
      </c>
      <c r="I63" s="93">
        <f t="shared" si="69"/>
        <v>-733.93769000000066</v>
      </c>
      <c r="J63" s="93">
        <f t="shared" ref="J63" si="70">J61-J60+J54</f>
        <v>13.261999999999944</v>
      </c>
      <c r="K63" s="95">
        <f t="shared" si="69"/>
        <v>88.762870000000021</v>
      </c>
      <c r="L63" s="93">
        <f t="shared" si="69"/>
        <v>88.762870000000021</v>
      </c>
      <c r="M63" s="93">
        <f t="shared" ref="M63" si="71">M61-M60+M54</f>
        <v>-360.447</v>
      </c>
      <c r="N63" s="95">
        <f t="shared" si="69"/>
        <v>-340.90999999999997</v>
      </c>
      <c r="O63" s="93">
        <f t="shared" si="69"/>
        <v>-340.90999999999997</v>
      </c>
      <c r="P63" s="94">
        <f>P61-P60+P54</f>
        <v>-568.4166699999987</v>
      </c>
      <c r="Q63" s="95">
        <f t="shared" si="69"/>
        <v>386.51287000000229</v>
      </c>
      <c r="R63" s="93">
        <f>R61-R60+R54</f>
        <v>702.55371999999988</v>
      </c>
    </row>
    <row r="64" spans="1:18" ht="20.25" customHeight="1">
      <c r="A64" s="24"/>
      <c r="B64" s="74" t="s">
        <v>56</v>
      </c>
      <c r="C64" s="75">
        <v>500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7" spans="2:18">
      <c r="B67" s="169" t="s">
        <v>63</v>
      </c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</row>
  </sheetData>
  <mergeCells count="20">
    <mergeCell ref="B67:R67"/>
    <mergeCell ref="M4:M5"/>
    <mergeCell ref="A1:R1"/>
    <mergeCell ref="A2:A5"/>
    <mergeCell ref="B2:B5"/>
    <mergeCell ref="D2:F3"/>
    <mergeCell ref="G2:I3"/>
    <mergeCell ref="J2:L2"/>
    <mergeCell ref="M2:O2"/>
    <mergeCell ref="P2:R3"/>
    <mergeCell ref="C3:C5"/>
    <mergeCell ref="D4:D5"/>
    <mergeCell ref="N4:O4"/>
    <mergeCell ref="P4:P5"/>
    <mergeCell ref="Q4:R4"/>
    <mergeCell ref="E4:F4"/>
    <mergeCell ref="G4:G5"/>
    <mergeCell ref="H4:I4"/>
    <mergeCell ref="J4:J5"/>
    <mergeCell ref="K4:L4"/>
  </mergeCells>
  <pageMargins left="0.70866141732283472" right="0.70866141732283472" top="0.74803149606299213" bottom="0.74803149606299213" header="0.31496062992125984" footer="0.31496062992125984"/>
  <pageSetup paperSize="9" scale="4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 мес 2018 г</vt:lpstr>
      <vt:lpstr>'9  мес 2018 г'!Область_печати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cp:lastPrinted>2018-10-25T07:05:18Z</cp:lastPrinted>
  <dcterms:created xsi:type="dcterms:W3CDTF">2016-04-18T02:56:56Z</dcterms:created>
  <dcterms:modified xsi:type="dcterms:W3CDTF">2018-10-25T07:10:52Z</dcterms:modified>
</cp:coreProperties>
</file>